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640" yWindow="3240" windowWidth="23440" windowHeight="17000" activeTab="0"/>
  </bookViews>
  <sheets>
    <sheet name="Mileage" sheetId="1" r:id="rId1"/>
    <sheet name="Page 2" sheetId="2" r:id="rId2"/>
    <sheet name="Chart" sheetId="3" r:id="rId3"/>
  </sheets>
  <definedNames>
    <definedName name="_xlnm.Print_Area" localSheetId="0">'Mileage'!$A$1:$F$52</definedName>
    <definedName name="_xlnm.Print_Area" localSheetId="1">'Page 2'!$A$1:$E$51</definedName>
  </definedNames>
  <calcPr fullCalcOnLoad="1"/>
</workbook>
</file>

<file path=xl/sharedStrings.xml><?xml version="1.0" encoding="utf-8"?>
<sst xmlns="http://schemas.openxmlformats.org/spreadsheetml/2006/main" count="220" uniqueCount="43">
  <si>
    <t xml:space="preserve">  </t>
  </si>
  <si>
    <t>LPN</t>
  </si>
  <si>
    <t>Reference Number</t>
  </si>
  <si>
    <t xml:space="preserve"> </t>
  </si>
  <si>
    <t>DATE</t>
  </si>
  <si>
    <t>FROM</t>
  </si>
  <si>
    <t>TO</t>
  </si>
  <si>
    <t>PURPOSE</t>
  </si>
  <si>
    <t>MILEAGE</t>
  </si>
  <si>
    <t>MTD</t>
  </si>
  <si>
    <t>HTHS</t>
  </si>
  <si>
    <t>Total Mileage =</t>
  </si>
  <si>
    <t>Signed:</t>
  </si>
  <si>
    <t>Approved:</t>
  </si>
  <si>
    <t>Approved by Superintendent</t>
  </si>
  <si>
    <t>AAHS</t>
  </si>
  <si>
    <t>Total from Page 2 if needed</t>
  </si>
  <si>
    <t>Page 2 of Mileage Record for:</t>
  </si>
  <si>
    <t>Biotech</t>
  </si>
  <si>
    <t>BTHS</t>
  </si>
  <si>
    <t>Main Office</t>
  </si>
  <si>
    <t>MO</t>
  </si>
  <si>
    <t xml:space="preserve"> MONMOUTH COUNTY VOCATIONAL SCHOOL DISTRICT</t>
  </si>
  <si>
    <t>MONMOUTH COUNTY VOCATIONAL SCHOOL DISTRICT</t>
  </si>
  <si>
    <t xml:space="preserve">Mileage Record for the Month of:  </t>
  </si>
  <si>
    <t xml:space="preserve">Name:  </t>
  </si>
  <si>
    <t>YOUR NAME</t>
  </si>
  <si>
    <t>Total Mileage for Page 2 =</t>
  </si>
  <si>
    <t>ATC</t>
  </si>
  <si>
    <t>CEC</t>
  </si>
  <si>
    <t>4000 Kozloski Road, P.O. Box 5033  ::::  Freehold, NJ  07728-5033</t>
  </si>
  <si>
    <t>CLASS</t>
  </si>
  <si>
    <t>CHS</t>
  </si>
  <si>
    <t xml:space="preserve"> </t>
  </si>
  <si>
    <t xml:space="preserve"> </t>
  </si>
  <si>
    <t xml:space="preserve"> </t>
  </si>
  <si>
    <t xml:space="preserve"> </t>
  </si>
  <si>
    <t>Festo</t>
  </si>
  <si>
    <t>ALPS</t>
  </si>
  <si>
    <t>Annex</t>
  </si>
  <si>
    <t>Mileage Table   12/7/2017</t>
  </si>
  <si>
    <t xml:space="preserve">    I have reviewed the Mileage Reimbursement Regulations.</t>
  </si>
  <si>
    <t>Modified: 7/19/19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</si>
</sst>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@ $&quot;0.00&quot; =&quot;"/>
    <numFmt numFmtId="165" formatCode="mmmm\-yyyy"/>
    <numFmt numFmtId="166" formatCode="&quot;@ $&quot;0.000&quot; =&quot;"/>
  </numFmts>
  <fonts count="4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9"/>
      <name val="Geneva"/>
      <family val="0"/>
    </font>
    <font>
      <sz val="9"/>
      <name val="Geneva"/>
      <family val="0"/>
    </font>
    <font>
      <u val="single"/>
      <sz val="9"/>
      <name val="Geneva"/>
      <family val="0"/>
    </font>
    <font>
      <b/>
      <sz val="12"/>
      <name val="Geneva"/>
      <family val="0"/>
    </font>
    <font>
      <sz val="8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0"/>
      <color indexed="55"/>
      <name val="Geneva"/>
      <family val="0"/>
    </font>
    <font>
      <sz val="7"/>
      <name val="Geneva"/>
      <family val="0"/>
    </font>
    <font>
      <sz val="8"/>
      <name val="Verdana"/>
      <family val="0"/>
    </font>
    <font>
      <sz val="8"/>
      <name val="Times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3"/>
      <name val="Calibri"/>
      <family val="2"/>
    </font>
    <font>
      <sz val="12"/>
      <color indexed="13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14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11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4" fontId="5" fillId="0" borderId="10" xfId="0" applyNumberFormat="1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/>
    </xf>
    <xf numFmtId="0" fontId="5" fillId="0" borderId="11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165" fontId="0" fillId="0" borderId="0" xfId="0" applyNumberFormat="1" applyAlignment="1" applyProtection="1">
      <alignment horizontal="left"/>
      <protection locked="0"/>
    </xf>
    <xf numFmtId="0" fontId="0" fillId="0" borderId="0" xfId="0" applyAlignment="1">
      <alignment horizontal="right"/>
    </xf>
    <xf numFmtId="0" fontId="5" fillId="0" borderId="12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right"/>
    </xf>
    <xf numFmtId="0" fontId="5" fillId="0" borderId="0" xfId="0" applyFont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14" fontId="5" fillId="0" borderId="13" xfId="0" applyNumberFormat="1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/>
      <protection locked="0"/>
    </xf>
    <xf numFmtId="166" fontId="0" fillId="0" borderId="0" xfId="0" applyNumberFormat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right"/>
      <protection/>
    </xf>
    <xf numFmtId="0" fontId="8" fillId="0" borderId="0" xfId="0" applyFont="1" applyAlignment="1">
      <alignment horizontal="right" wrapText="1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/>
    </xf>
    <xf numFmtId="165" fontId="0" fillId="0" borderId="0" xfId="0" applyNumberFormat="1" applyAlignment="1" applyProtection="1">
      <alignment horizontal="right"/>
      <protection locked="0"/>
    </xf>
    <xf numFmtId="0" fontId="5" fillId="0" borderId="15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right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textRotation="90"/>
      <protection/>
    </xf>
    <xf numFmtId="0" fontId="0" fillId="0" borderId="10" xfId="0" applyBorder="1" applyAlignment="1" applyProtection="1">
      <alignment horizontal="center" textRotation="90"/>
      <protection/>
    </xf>
    <xf numFmtId="0" fontId="0" fillId="0" borderId="10" xfId="0" applyBorder="1" applyAlignment="1">
      <alignment horizontal="center" textRotation="90"/>
    </xf>
    <xf numFmtId="0" fontId="0" fillId="33" borderId="10" xfId="0" applyFill="1" applyBorder="1" applyAlignment="1" applyProtection="1">
      <alignment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11" fillId="0" borderId="10" xfId="0" applyFont="1" applyBorder="1" applyAlignment="1" applyProtection="1">
      <alignment horizontal="center"/>
      <protection/>
    </xf>
    <xf numFmtId="7" fontId="5" fillId="0" borderId="10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165" fontId="1" fillId="0" borderId="17" xfId="0" applyNumberFormat="1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>
      <alignment/>
    </xf>
    <xf numFmtId="0" fontId="5" fillId="0" borderId="15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14" fontId="7" fillId="0" borderId="0" xfId="0" applyNumberFormat="1" applyFont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46</xdr:row>
      <xdr:rowOff>0</xdr:rowOff>
    </xdr:from>
    <xdr:to>
      <xdr:col>0</xdr:col>
      <xdr:colOff>704850</xdr:colOff>
      <xdr:row>46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571500" y="7486650"/>
          <a:ext cx="133350" cy="1619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">
      <selection activeCell="C5" sqref="C5"/>
    </sheetView>
  </sheetViews>
  <sheetFormatPr defaultColWidth="11.00390625" defaultRowHeight="12.75"/>
  <cols>
    <col min="1" max="1" width="9.25390625" style="1" customWidth="1"/>
    <col min="2" max="3" width="15.25390625" style="0" customWidth="1"/>
    <col min="4" max="4" width="8.625" style="0" customWidth="1"/>
    <col min="5" max="5" width="19.375" style="0" customWidth="1"/>
    <col min="6" max="6" width="7.125" style="0" customWidth="1"/>
    <col min="7" max="7" width="7.25390625" style="18" customWidth="1"/>
    <col min="8" max="8" width="1.625" style="18" customWidth="1"/>
    <col min="9" max="9" width="3.375" style="0" customWidth="1"/>
    <col min="10" max="10" width="20.125" style="0" customWidth="1"/>
    <col min="11" max="19" width="3.75390625" style="0" customWidth="1"/>
    <col min="20" max="20" width="3.125" style="0" customWidth="1"/>
    <col min="21" max="22" width="3.75390625" style="0" customWidth="1"/>
    <col min="23" max="23" width="3.375" style="0" customWidth="1"/>
    <col min="24" max="24" width="2.875" style="0" customWidth="1"/>
    <col min="25" max="25" width="3.375" style="0" customWidth="1"/>
    <col min="26" max="26" width="2.875" style="0" customWidth="1"/>
    <col min="27" max="27" width="3.00390625" style="0" customWidth="1"/>
    <col min="28" max="28" width="2.875" style="0" customWidth="1"/>
    <col min="29" max="29" width="3.125" style="0" customWidth="1"/>
    <col min="30" max="31" width="2.75390625" style="0" customWidth="1"/>
    <col min="32" max="32" width="2.875" style="0" customWidth="1"/>
  </cols>
  <sheetData>
    <row r="1" ht="6" customHeight="1">
      <c r="A1" s="1" t="s">
        <v>0</v>
      </c>
    </row>
    <row r="2" spans="1:6" ht="13.5">
      <c r="A2" s="54" t="s">
        <v>23</v>
      </c>
      <c r="B2" s="55"/>
      <c r="C2" s="55"/>
      <c r="D2" s="55"/>
      <c r="E2" s="55"/>
      <c r="F2" s="55"/>
    </row>
    <row r="3" spans="1:6" ht="13.5">
      <c r="A3" s="52" t="s">
        <v>30</v>
      </c>
      <c r="B3" s="53"/>
      <c r="C3" s="53"/>
      <c r="D3" s="53"/>
      <c r="E3" s="53"/>
      <c r="F3" s="53"/>
    </row>
    <row r="4" spans="1:6" ht="4.5" customHeight="1">
      <c r="A4" s="4"/>
      <c r="B4" s="2"/>
      <c r="C4" s="9"/>
      <c r="D4" s="9"/>
      <c r="E4" s="2"/>
      <c r="F4" s="2"/>
    </row>
    <row r="5" spans="1:6" ht="15" customHeight="1">
      <c r="A5" s="58" t="s">
        <v>24</v>
      </c>
      <c r="B5" s="55"/>
      <c r="C5" s="50">
        <v>42185</v>
      </c>
      <c r="D5" s="34" t="s">
        <v>25</v>
      </c>
      <c r="E5" s="51" t="s">
        <v>26</v>
      </c>
      <c r="F5" s="51"/>
    </row>
    <row r="6" spans="1:6" ht="6.75" customHeight="1">
      <c r="A6" s="4"/>
      <c r="B6" s="2"/>
      <c r="C6" s="2"/>
      <c r="D6" s="2"/>
      <c r="E6" s="2"/>
      <c r="F6" s="2"/>
    </row>
    <row r="7" spans="1:8" ht="13.5">
      <c r="A7" s="5" t="s">
        <v>4</v>
      </c>
      <c r="B7" s="6" t="s">
        <v>5</v>
      </c>
      <c r="C7" s="6" t="s">
        <v>6</v>
      </c>
      <c r="D7" s="37" t="s">
        <v>7</v>
      </c>
      <c r="F7" s="6" t="s">
        <v>8</v>
      </c>
      <c r="G7" s="20" t="s">
        <v>9</v>
      </c>
      <c r="H7" s="20"/>
    </row>
    <row r="8" spans="1:8" ht="13.5">
      <c r="A8" s="10"/>
      <c r="B8" s="11" t="s">
        <v>35</v>
      </c>
      <c r="C8" s="11" t="s">
        <v>36</v>
      </c>
      <c r="D8" s="56"/>
      <c r="E8" s="57"/>
      <c r="F8" s="12" t="str">
        <f>IF(OR($B8=" ",$C8=" "),"   ",(HLOOKUP($B8,Chart!$C$1:$AC$29,(HLOOKUP($C8,Chart!$C$1:$AC$2,2)))))</f>
        <v>   </v>
      </c>
      <c r="G8" s="30" t="str">
        <f>IF(OR($B8=" ",$C8=" "),"   ",(F8))</f>
        <v>   </v>
      </c>
      <c r="H8" s="21"/>
    </row>
    <row r="9" spans="1:8" ht="13.5">
      <c r="A9" s="10"/>
      <c r="B9" s="11" t="s">
        <v>3</v>
      </c>
      <c r="C9" s="11" t="s">
        <v>3</v>
      </c>
      <c r="D9" s="56"/>
      <c r="E9" s="57"/>
      <c r="F9" s="12" t="str">
        <f>IF(OR($B9=" ",$C9=" "),"   ",(HLOOKUP($B9,Chart!$C$1:$AC$29,(HLOOKUP($C9,Chart!$C$1:$AC$2,2)))))</f>
        <v>   </v>
      </c>
      <c r="G9" s="30" t="str">
        <f aca="true" t="shared" si="0" ref="G9:G41">IF(OR($B9=" ",$C9=" "),"   ",(F9+G8))</f>
        <v>   </v>
      </c>
      <c r="H9" s="21"/>
    </row>
    <row r="10" spans="1:8" ht="13.5">
      <c r="A10" s="10"/>
      <c r="B10" s="11" t="s">
        <v>3</v>
      </c>
      <c r="C10" s="11" t="s">
        <v>3</v>
      </c>
      <c r="D10" s="56"/>
      <c r="E10" s="57"/>
      <c r="F10" s="12" t="str">
        <f>IF(OR($B10=" ",$C10=" "),"   ",(HLOOKUP($B10,Chart!$C$1:$AC$29,(HLOOKUP($C10,Chart!$C$1:$AC$2,2)))))</f>
        <v>   </v>
      </c>
      <c r="G10" s="30" t="str">
        <f t="shared" si="0"/>
        <v>   </v>
      </c>
      <c r="H10" s="21"/>
    </row>
    <row r="11" spans="1:8" ht="13.5">
      <c r="A11" s="10"/>
      <c r="B11" s="11" t="s">
        <v>3</v>
      </c>
      <c r="C11" s="11" t="s">
        <v>3</v>
      </c>
      <c r="D11" s="56"/>
      <c r="E11" s="57"/>
      <c r="F11" s="12" t="str">
        <f>IF(OR($B11=" ",$C11=" "),"   ",(HLOOKUP($B11,Chart!$C$1:$AC$29,(HLOOKUP($C11,Chart!$C$1:$AC$2,2)))))</f>
        <v>   </v>
      </c>
      <c r="G11" s="30" t="str">
        <f t="shared" si="0"/>
        <v>   </v>
      </c>
      <c r="H11" s="21"/>
    </row>
    <row r="12" spans="1:8" ht="13.5">
      <c r="A12" s="10"/>
      <c r="B12" s="11" t="s">
        <v>3</v>
      </c>
      <c r="C12" s="11" t="s">
        <v>3</v>
      </c>
      <c r="D12" s="56"/>
      <c r="E12" s="57"/>
      <c r="F12" s="12" t="str">
        <f>IF(OR($B12=" ",$C12=" "),"   ",(HLOOKUP($B12,Chart!$C$1:$AC$29,(HLOOKUP($C12,Chart!$C$1:$AC$2,2)))))</f>
        <v>   </v>
      </c>
      <c r="G12" s="30" t="str">
        <f t="shared" si="0"/>
        <v>   </v>
      </c>
      <c r="H12" s="21"/>
    </row>
    <row r="13" spans="1:8" ht="13.5">
      <c r="A13" s="10"/>
      <c r="B13" s="11" t="s">
        <v>3</v>
      </c>
      <c r="C13" s="11" t="s">
        <v>3</v>
      </c>
      <c r="D13" s="56"/>
      <c r="E13" s="57"/>
      <c r="F13" s="12" t="str">
        <f>IF(OR($B13=" ",$C13=" "),"   ",(HLOOKUP($B13,Chart!$C$1:$AC$29,(HLOOKUP($C13,Chart!$C$1:$AC$2,2)))))</f>
        <v>   </v>
      </c>
      <c r="G13" s="30" t="str">
        <f t="shared" si="0"/>
        <v>   </v>
      </c>
      <c r="H13" s="21"/>
    </row>
    <row r="14" spans="1:8" ht="13.5">
      <c r="A14" s="10"/>
      <c r="B14" s="11" t="s">
        <v>3</v>
      </c>
      <c r="C14" s="11" t="s">
        <v>3</v>
      </c>
      <c r="D14" s="56"/>
      <c r="E14" s="57"/>
      <c r="F14" s="12" t="str">
        <f>IF(OR($B14=" ",$C14=" "),"   ",(HLOOKUP($B14,Chart!$C$1:$AC$29,(HLOOKUP($C14,Chart!$C$1:$AC$2,2)))))</f>
        <v>   </v>
      </c>
      <c r="G14" s="30" t="str">
        <f t="shared" si="0"/>
        <v>   </v>
      </c>
      <c r="H14" s="21"/>
    </row>
    <row r="15" spans="1:10" ht="13.5">
      <c r="A15" s="10"/>
      <c r="B15" s="11" t="s">
        <v>3</v>
      </c>
      <c r="C15" s="11" t="s">
        <v>3</v>
      </c>
      <c r="D15" s="56"/>
      <c r="E15" s="57"/>
      <c r="F15" s="12" t="str">
        <f>IF(OR($B15=" ",$C15=" "),"   ",(HLOOKUP($B15,Chart!$C$1:$AC$29,(HLOOKUP($C15,Chart!$C$1:$AC$2,2)))))</f>
        <v>   </v>
      </c>
      <c r="G15" s="30" t="str">
        <f t="shared" si="0"/>
        <v>   </v>
      </c>
      <c r="H15" s="21"/>
      <c r="J15" s="7"/>
    </row>
    <row r="16" spans="1:8" ht="13.5">
      <c r="A16" s="10"/>
      <c r="B16" s="11" t="s">
        <v>3</v>
      </c>
      <c r="C16" s="11" t="s">
        <v>3</v>
      </c>
      <c r="D16" s="56"/>
      <c r="E16" s="57"/>
      <c r="F16" s="12" t="str">
        <f>IF(OR($B16=" ",$C16=" "),"   ",(HLOOKUP($B16,Chart!$C$1:$AC$29,(HLOOKUP($C16,Chart!$C$1:$AC$2,2)))))</f>
        <v>   </v>
      </c>
      <c r="G16" s="30" t="str">
        <f t="shared" si="0"/>
        <v>   </v>
      </c>
      <c r="H16" s="21"/>
    </row>
    <row r="17" spans="1:8" ht="13.5">
      <c r="A17" s="10"/>
      <c r="B17" s="11" t="s">
        <v>3</v>
      </c>
      <c r="C17" s="11" t="s">
        <v>3</v>
      </c>
      <c r="D17" s="56"/>
      <c r="E17" s="57"/>
      <c r="F17" s="12" t="str">
        <f>IF(OR($B17=" ",$C17=" "),"   ",(HLOOKUP($B17,Chart!$C$1:$AC$29,(HLOOKUP($C17,Chart!$C$1:$AC$2,2)))))</f>
        <v>   </v>
      </c>
      <c r="G17" s="30" t="str">
        <f t="shared" si="0"/>
        <v>   </v>
      </c>
      <c r="H17" s="21"/>
    </row>
    <row r="18" spans="1:8" ht="13.5">
      <c r="A18" s="10"/>
      <c r="B18" s="11" t="s">
        <v>3</v>
      </c>
      <c r="C18" s="11" t="s">
        <v>3</v>
      </c>
      <c r="D18" s="56"/>
      <c r="E18" s="57"/>
      <c r="F18" s="12" t="str">
        <f>IF(OR($B18=" ",$C18=" "),"   ",(HLOOKUP($B18,Chart!$C$1:$AC$29,(HLOOKUP($C18,Chart!$C$1:$AC$2,2)))))</f>
        <v>   </v>
      </c>
      <c r="G18" s="30" t="str">
        <f t="shared" si="0"/>
        <v>   </v>
      </c>
      <c r="H18" s="21"/>
    </row>
    <row r="19" spans="1:8" ht="13.5">
      <c r="A19" s="10"/>
      <c r="B19" s="11" t="s">
        <v>3</v>
      </c>
      <c r="C19" s="11" t="s">
        <v>3</v>
      </c>
      <c r="D19" s="56"/>
      <c r="E19" s="57"/>
      <c r="F19" s="12" t="str">
        <f>IF(OR($B19=" ",$C19=" "),"   ",(HLOOKUP($B19,Chart!$C$1:$AC$29,(HLOOKUP($C19,Chart!$C$1:$AC$2,2)))))</f>
        <v>   </v>
      </c>
      <c r="G19" s="30" t="str">
        <f t="shared" si="0"/>
        <v>   </v>
      </c>
      <c r="H19" s="21"/>
    </row>
    <row r="20" spans="1:8" ht="13.5">
      <c r="A20" s="10"/>
      <c r="B20" s="11" t="s">
        <v>3</v>
      </c>
      <c r="C20" s="11" t="s">
        <v>3</v>
      </c>
      <c r="D20" s="56"/>
      <c r="E20" s="57"/>
      <c r="F20" s="12" t="str">
        <f>IF(OR($B20=" ",$C20=" "),"   ",(HLOOKUP($B20,Chart!$C$1:$AC$29,(HLOOKUP($C20,Chart!$C$1:$AC$2,2)))))</f>
        <v>   </v>
      </c>
      <c r="G20" s="30" t="str">
        <f t="shared" si="0"/>
        <v>   </v>
      </c>
      <c r="H20" s="21"/>
    </row>
    <row r="21" spans="1:8" ht="13.5">
      <c r="A21" s="10"/>
      <c r="B21" s="11" t="s">
        <v>3</v>
      </c>
      <c r="C21" s="11" t="s">
        <v>3</v>
      </c>
      <c r="D21" s="56"/>
      <c r="E21" s="57"/>
      <c r="F21" s="12" t="str">
        <f>IF(OR($B21=" ",$C21=" "),"   ",(HLOOKUP($B21,Chart!$C$1:$AC$29,(HLOOKUP($C21,Chart!$C$1:$AC$2,2)))))</f>
        <v>   </v>
      </c>
      <c r="G21" s="30" t="str">
        <f t="shared" si="0"/>
        <v>   </v>
      </c>
      <c r="H21" s="21"/>
    </row>
    <row r="22" spans="1:8" ht="13.5">
      <c r="A22" s="10"/>
      <c r="B22" s="11" t="s">
        <v>3</v>
      </c>
      <c r="C22" s="11" t="s">
        <v>3</v>
      </c>
      <c r="D22" s="56"/>
      <c r="E22" s="57"/>
      <c r="F22" s="12" t="str">
        <f>IF(OR($B22=" ",$C22=" "),"   ",(HLOOKUP($B22,Chart!$C$1:$AC$29,(HLOOKUP($C22,Chart!$C$1:$AC$2,2)))))</f>
        <v>   </v>
      </c>
      <c r="G22" s="30" t="str">
        <f t="shared" si="0"/>
        <v>   </v>
      </c>
      <c r="H22" s="21"/>
    </row>
    <row r="23" spans="1:8" ht="13.5">
      <c r="A23" s="10"/>
      <c r="B23" s="11" t="s">
        <v>3</v>
      </c>
      <c r="C23" s="11" t="s">
        <v>3</v>
      </c>
      <c r="D23" s="56"/>
      <c r="E23" s="57"/>
      <c r="F23" s="12" t="str">
        <f>IF(OR($B23=" ",$C23=" "),"   ",(HLOOKUP($B23,Chart!$C$1:$AC$29,(HLOOKUP($C23,Chart!$C$1:$AC$2,2)))))</f>
        <v>   </v>
      </c>
      <c r="G23" s="30" t="str">
        <f t="shared" si="0"/>
        <v>   </v>
      </c>
      <c r="H23" s="21"/>
    </row>
    <row r="24" spans="1:8" ht="13.5">
      <c r="A24" s="10"/>
      <c r="B24" s="11" t="s">
        <v>3</v>
      </c>
      <c r="C24" s="11" t="s">
        <v>3</v>
      </c>
      <c r="D24" s="56"/>
      <c r="E24" s="57"/>
      <c r="F24" s="12" t="str">
        <f>IF(OR($B24=" ",$C24=" "),"   ",(HLOOKUP($B24,Chart!$C$1:$AC$29,(HLOOKUP($C24,Chart!$C$1:$AC$2,2)))))</f>
        <v>   </v>
      </c>
      <c r="G24" s="30" t="str">
        <f t="shared" si="0"/>
        <v>   </v>
      </c>
      <c r="H24" s="21"/>
    </row>
    <row r="25" spans="1:8" ht="13.5">
      <c r="A25" s="10"/>
      <c r="B25" s="11" t="s">
        <v>3</v>
      </c>
      <c r="C25" s="11" t="s">
        <v>3</v>
      </c>
      <c r="D25" s="56"/>
      <c r="E25" s="57"/>
      <c r="F25" s="12" t="str">
        <f>IF(OR($B25=" ",$C25=" "),"   ",(HLOOKUP($B25,Chart!$C$1:$AC$29,(HLOOKUP($C25,Chart!$C$1:$AC$2,2)))))</f>
        <v>   </v>
      </c>
      <c r="G25" s="30" t="str">
        <f t="shared" si="0"/>
        <v>   </v>
      </c>
      <c r="H25" s="21"/>
    </row>
    <row r="26" spans="1:8" ht="13.5">
      <c r="A26" s="10"/>
      <c r="B26" s="11" t="s">
        <v>3</v>
      </c>
      <c r="C26" s="11" t="s">
        <v>3</v>
      </c>
      <c r="D26" s="56"/>
      <c r="E26" s="57"/>
      <c r="F26" s="12" t="str">
        <f>IF(OR($B26=" ",$C26=" "),"   ",(HLOOKUP($B26,Chart!$C$1:$AC$29,(HLOOKUP($C26,Chart!$C$1:$AC$2,2)))))</f>
        <v>   </v>
      </c>
      <c r="G26" s="30" t="str">
        <f t="shared" si="0"/>
        <v>   </v>
      </c>
      <c r="H26" s="21"/>
    </row>
    <row r="27" spans="1:8" ht="13.5">
      <c r="A27" s="10"/>
      <c r="B27" s="11" t="s">
        <v>3</v>
      </c>
      <c r="C27" s="11" t="s">
        <v>3</v>
      </c>
      <c r="D27" s="56"/>
      <c r="E27" s="57"/>
      <c r="F27" s="12" t="str">
        <f>IF(OR($B27=" ",$C27=" "),"   ",(HLOOKUP($B27,Chart!$C$1:$AC$29,(HLOOKUP($C27,Chart!$C$1:$AC$2,2)))))</f>
        <v>   </v>
      </c>
      <c r="G27" s="30" t="str">
        <f t="shared" si="0"/>
        <v>   </v>
      </c>
      <c r="H27" s="21"/>
    </row>
    <row r="28" spans="1:8" ht="13.5">
      <c r="A28" s="10"/>
      <c r="B28" s="11" t="s">
        <v>3</v>
      </c>
      <c r="C28" s="11" t="s">
        <v>3</v>
      </c>
      <c r="D28" s="56"/>
      <c r="E28" s="57"/>
      <c r="F28" s="12" t="str">
        <f>IF(OR($B28=" ",$C28=" "),"   ",(HLOOKUP($B28,Chart!$C$1:$AC$29,(HLOOKUP($C28,Chart!$C$1:$AC$2,2)))))</f>
        <v>   </v>
      </c>
      <c r="G28" s="30" t="str">
        <f t="shared" si="0"/>
        <v>   </v>
      </c>
      <c r="H28" s="21"/>
    </row>
    <row r="29" spans="1:8" ht="13.5">
      <c r="A29" s="10"/>
      <c r="B29" s="11" t="s">
        <v>3</v>
      </c>
      <c r="C29" s="11" t="s">
        <v>3</v>
      </c>
      <c r="D29" s="56"/>
      <c r="E29" s="57"/>
      <c r="F29" s="12" t="str">
        <f>IF(OR($B29=" ",$C29=" "),"   ",(HLOOKUP($B29,Chart!$C$1:$AC$29,(HLOOKUP($C29,Chart!$C$1:$AC$2,2)))))</f>
        <v>   </v>
      </c>
      <c r="G29" s="30" t="str">
        <f t="shared" si="0"/>
        <v>   </v>
      </c>
      <c r="H29" s="21"/>
    </row>
    <row r="30" spans="1:8" ht="13.5">
      <c r="A30" s="10"/>
      <c r="B30" s="11" t="s">
        <v>3</v>
      </c>
      <c r="C30" s="11" t="s">
        <v>3</v>
      </c>
      <c r="D30" s="56"/>
      <c r="E30" s="57"/>
      <c r="F30" s="12" t="str">
        <f>IF(OR($B30=" ",$C30=" "),"   ",(HLOOKUP($B30,Chart!$C$1:$AC$29,(HLOOKUP($C30,Chart!$C$1:$AC$2,2)))))</f>
        <v>   </v>
      </c>
      <c r="G30" s="30" t="str">
        <f t="shared" si="0"/>
        <v>   </v>
      </c>
      <c r="H30" s="21"/>
    </row>
    <row r="31" spans="1:8" ht="13.5">
      <c r="A31" s="10"/>
      <c r="B31" s="11" t="s">
        <v>3</v>
      </c>
      <c r="C31" s="11" t="s">
        <v>3</v>
      </c>
      <c r="D31" s="56"/>
      <c r="E31" s="57"/>
      <c r="F31" s="12" t="str">
        <f>IF(OR($B31=" ",$C31=" "),"   ",(HLOOKUP($B31,Chart!$C$1:$AC$29,(HLOOKUP($C31,Chart!$C$1:$AC$2,2)))))</f>
        <v>   </v>
      </c>
      <c r="G31" s="30" t="str">
        <f t="shared" si="0"/>
        <v>   </v>
      </c>
      <c r="H31" s="21"/>
    </row>
    <row r="32" spans="1:8" ht="13.5">
      <c r="A32" s="10"/>
      <c r="B32" s="11" t="s">
        <v>3</v>
      </c>
      <c r="C32" s="11" t="s">
        <v>3</v>
      </c>
      <c r="D32" s="56"/>
      <c r="E32" s="57"/>
      <c r="F32" s="12" t="str">
        <f>IF(OR($B32=" ",$C32=" "),"   ",(HLOOKUP($B32,Chart!$C$1:$AC$29,(HLOOKUP($C32,Chart!$C$1:$AC$2,2)))))</f>
        <v>   </v>
      </c>
      <c r="G32" s="30" t="str">
        <f t="shared" si="0"/>
        <v>   </v>
      </c>
      <c r="H32" s="21"/>
    </row>
    <row r="33" spans="1:8" ht="13.5">
      <c r="A33" s="10"/>
      <c r="B33" s="11" t="s">
        <v>3</v>
      </c>
      <c r="C33" s="11" t="s">
        <v>3</v>
      </c>
      <c r="D33" s="56"/>
      <c r="E33" s="57"/>
      <c r="F33" s="12" t="str">
        <f>IF(OR($B33=" ",$C33=" "),"   ",(HLOOKUP($B33,Chart!$C$1:$AC$29,(HLOOKUP($C33,Chart!$C$1:$AC$2,2)))))</f>
        <v>   </v>
      </c>
      <c r="G33" s="30" t="str">
        <f t="shared" si="0"/>
        <v>   </v>
      </c>
      <c r="H33" s="21"/>
    </row>
    <row r="34" spans="1:8" ht="13.5" customHeight="1">
      <c r="A34" s="10"/>
      <c r="B34" s="11" t="s">
        <v>3</v>
      </c>
      <c r="C34" s="11" t="s">
        <v>3</v>
      </c>
      <c r="D34" s="56"/>
      <c r="E34" s="57"/>
      <c r="F34" s="12" t="str">
        <f>IF(OR($B34=" ",$C34=" "),"   ",(HLOOKUP($B34,Chart!$C$1:$AC$29,(HLOOKUP($C34,Chart!$C$1:$AC$2,2)))))</f>
        <v>   </v>
      </c>
      <c r="G34" s="30" t="str">
        <f t="shared" si="0"/>
        <v>   </v>
      </c>
      <c r="H34" s="21"/>
    </row>
    <row r="35" spans="1:8" ht="13.5" customHeight="1">
      <c r="A35" s="10"/>
      <c r="B35" s="11" t="s">
        <v>3</v>
      </c>
      <c r="C35" s="11" t="s">
        <v>3</v>
      </c>
      <c r="D35" s="56"/>
      <c r="E35" s="57"/>
      <c r="F35" s="12" t="str">
        <f>IF(OR($B35=" ",$C35=" "),"   ",(HLOOKUP($B35,Chart!$C$1:$AC$29,(HLOOKUP($C35,Chart!$C$1:$AC$2,2)))))</f>
        <v>   </v>
      </c>
      <c r="G35" s="30" t="str">
        <f t="shared" si="0"/>
        <v>   </v>
      </c>
      <c r="H35" s="21"/>
    </row>
    <row r="36" spans="1:8" ht="13.5" customHeight="1">
      <c r="A36" s="10"/>
      <c r="B36" s="11" t="s">
        <v>3</v>
      </c>
      <c r="C36" s="11" t="s">
        <v>3</v>
      </c>
      <c r="D36" s="56"/>
      <c r="E36" s="57"/>
      <c r="F36" s="12" t="str">
        <f>IF(OR($B36=" ",$C36=" "),"   ",(HLOOKUP($B36,Chart!$C$1:$AC$29,(HLOOKUP($C36,Chart!$C$1:$AC$2,2)))))</f>
        <v>   </v>
      </c>
      <c r="G36" s="30" t="str">
        <f t="shared" si="0"/>
        <v>   </v>
      </c>
      <c r="H36" s="21"/>
    </row>
    <row r="37" spans="1:8" ht="13.5" customHeight="1">
      <c r="A37" s="10"/>
      <c r="B37" s="11" t="s">
        <v>3</v>
      </c>
      <c r="C37" s="11" t="s">
        <v>3</v>
      </c>
      <c r="D37" s="56"/>
      <c r="E37" s="57"/>
      <c r="F37" s="12" t="str">
        <f>IF(OR($B37=" ",$C37=" "),"   ",(HLOOKUP($B37,Chart!$C$1:$AC$29,(HLOOKUP($C37,Chart!$C$1:$AC$2,2)))))</f>
        <v>   </v>
      </c>
      <c r="G37" s="30" t="str">
        <f t="shared" si="0"/>
        <v>   </v>
      </c>
      <c r="H37" s="21"/>
    </row>
    <row r="38" spans="1:8" ht="13.5" customHeight="1">
      <c r="A38" s="10"/>
      <c r="B38" s="11" t="s">
        <v>3</v>
      </c>
      <c r="C38" s="11" t="s">
        <v>3</v>
      </c>
      <c r="D38" s="56"/>
      <c r="E38" s="57"/>
      <c r="F38" s="12" t="str">
        <f>IF(OR($B38=" ",$C38=" "),"   ",(HLOOKUP($B38,Chart!$C$1:$AC$29,(HLOOKUP($C38,Chart!$C$1:$AC$2,2)))))</f>
        <v>   </v>
      </c>
      <c r="G38" s="30" t="str">
        <f t="shared" si="0"/>
        <v>   </v>
      </c>
      <c r="H38" s="21"/>
    </row>
    <row r="39" spans="1:8" ht="13.5" customHeight="1">
      <c r="A39" s="10"/>
      <c r="B39" s="11" t="s">
        <v>3</v>
      </c>
      <c r="C39" s="11" t="s">
        <v>3</v>
      </c>
      <c r="D39" s="56"/>
      <c r="E39" s="57"/>
      <c r="F39" s="12" t="str">
        <f>IF(OR($B39=" ",$C39=" "),"   ",(HLOOKUP($B39,Chart!$C$1:$AC$29,(HLOOKUP($C39,Chart!$C$1:$AC$2,2)))))</f>
        <v>   </v>
      </c>
      <c r="G39" s="30" t="str">
        <f t="shared" si="0"/>
        <v>   </v>
      </c>
      <c r="H39" s="21"/>
    </row>
    <row r="40" spans="1:8" ht="13.5" customHeight="1">
      <c r="A40" s="10"/>
      <c r="B40" s="11" t="s">
        <v>3</v>
      </c>
      <c r="C40" s="11" t="s">
        <v>3</v>
      </c>
      <c r="D40" s="56"/>
      <c r="E40" s="57"/>
      <c r="F40" s="12" t="str">
        <f>IF(OR($B40=" ",$C40=" "),"   ",(HLOOKUP($B40,Chart!$C$1:$AC$29,(HLOOKUP($C40,Chart!$C$1:$AC$2,2)))))</f>
        <v>   </v>
      </c>
      <c r="G40" s="30" t="str">
        <f t="shared" si="0"/>
        <v>   </v>
      </c>
      <c r="H40" s="21"/>
    </row>
    <row r="41" spans="1:8" ht="13.5" customHeight="1">
      <c r="A41" s="10"/>
      <c r="B41" s="11" t="s">
        <v>3</v>
      </c>
      <c r="C41" s="11" t="s">
        <v>3</v>
      </c>
      <c r="D41" s="56"/>
      <c r="E41" s="57"/>
      <c r="F41" s="12" t="str">
        <f>IF(OR($B41=" ",$C41=" "),"   ",(HLOOKUP($B41,Chart!$C$1:$AC$29,(HLOOKUP($C41,Chart!$C$1:$AC$2,2)))))</f>
        <v>   </v>
      </c>
      <c r="G41" s="30" t="str">
        <f t="shared" si="0"/>
        <v>   </v>
      </c>
      <c r="H41" s="21"/>
    </row>
    <row r="42" spans="1:8" ht="13.5" customHeight="1">
      <c r="A42" s="10"/>
      <c r="B42" s="11" t="s">
        <v>3</v>
      </c>
      <c r="C42" s="11" t="s">
        <v>3</v>
      </c>
      <c r="D42" s="35"/>
      <c r="E42" s="36"/>
      <c r="F42" s="12" t="str">
        <f>IF(OR($B42=" ",$C42=" "),"   ",(HLOOKUP($B42,Chart!$C$1:$AC$29,(HLOOKUP($C42,Chart!$C$1:$AC$2,2)))))</f>
        <v>   </v>
      </c>
      <c r="G42" s="30"/>
      <c r="H42" s="21"/>
    </row>
    <row r="43" spans="1:8" ht="13.5" customHeight="1">
      <c r="A43" s="10"/>
      <c r="B43" s="11" t="s">
        <v>3</v>
      </c>
      <c r="C43" s="11" t="s">
        <v>3</v>
      </c>
      <c r="D43" s="35"/>
      <c r="E43" s="36"/>
      <c r="F43" s="12" t="str">
        <f>IF(OR($B43=" ",$C43=" "),"   ",(HLOOKUP($B43,Chart!$C$1:$AC$29,(HLOOKUP($C43,Chart!$C$1:$AC$2,2)))))</f>
        <v>   </v>
      </c>
      <c r="G43" s="30"/>
      <c r="H43" s="21"/>
    </row>
    <row r="44" spans="1:8" ht="13.5" customHeight="1">
      <c r="A44" s="10"/>
      <c r="B44" s="11" t="s">
        <v>3</v>
      </c>
      <c r="C44" s="11" t="s">
        <v>3</v>
      </c>
      <c r="D44" s="56"/>
      <c r="E44" s="57"/>
      <c r="F44" s="12" t="str">
        <f>IF(OR($B44=" ",$C44=" "),"   ",(HLOOKUP($B44,Chart!$C$1:$AC$29,(HLOOKUP($C44,Chart!$C$1:$AC$2,2)))))</f>
        <v>   </v>
      </c>
      <c r="G44" s="30" t="str">
        <f>IF(OR($B44=" ",$C44=" "),"   ",(F44+G41))</f>
        <v>   </v>
      </c>
      <c r="H44" s="21"/>
    </row>
    <row r="45" spans="1:8" ht="13.5" customHeight="1">
      <c r="A45" s="23"/>
      <c r="B45" s="24" t="s">
        <v>3</v>
      </c>
      <c r="C45" s="24"/>
      <c r="D45" s="25"/>
      <c r="E45" s="12" t="s">
        <v>16</v>
      </c>
      <c r="F45" s="29">
        <f>'Page 2'!E51</f>
        <v>0</v>
      </c>
      <c r="G45" s="30" t="str">
        <f>IF(F45=0,"   ",(F44+'Page 2'!E51))</f>
        <v>   </v>
      </c>
      <c r="H45" s="21"/>
    </row>
    <row r="46" ht="3.75" customHeight="1">
      <c r="A46"/>
    </row>
    <row r="47" spans="1:6" ht="13.5" customHeight="1">
      <c r="A47" s="31"/>
      <c r="B47" s="49" t="s">
        <v>41</v>
      </c>
      <c r="D47" s="32"/>
      <c r="E47" s="27" t="s">
        <v>11</v>
      </c>
      <c r="F47" s="28">
        <f>SUM(F8:F45)</f>
        <v>0</v>
      </c>
    </row>
    <row r="48" spans="1:2" ht="3.75" customHeight="1">
      <c r="A48" s="7" t="s">
        <v>3</v>
      </c>
      <c r="B48" s="2"/>
    </row>
    <row r="49" spans="1:6" ht="13.5" customHeight="1" thickBot="1">
      <c r="A49" s="13" t="s">
        <v>12</v>
      </c>
      <c r="B49" s="14"/>
      <c r="C49" s="8"/>
      <c r="D49" s="33"/>
      <c r="E49" s="26">
        <v>0.35</v>
      </c>
      <c r="F49" s="48">
        <f>F47*E49</f>
        <v>0</v>
      </c>
    </row>
    <row r="50" spans="1:4" ht="22.5" customHeight="1" thickBot="1">
      <c r="A50" s="13" t="s">
        <v>13</v>
      </c>
      <c r="B50" s="14"/>
      <c r="C50" s="8"/>
      <c r="D50" s="33"/>
    </row>
    <row r="51" spans="1:4" ht="22.5" customHeight="1" thickBot="1">
      <c r="A51" s="15"/>
      <c r="B51" s="14"/>
      <c r="C51" s="8"/>
      <c r="D51" s="33"/>
    </row>
    <row r="52" spans="1:5" ht="12" customHeight="1">
      <c r="A52" s="15"/>
      <c r="B52" s="16" t="s">
        <v>14</v>
      </c>
      <c r="E52" t="s">
        <v>42</v>
      </c>
    </row>
    <row r="53" ht="13.5">
      <c r="A53"/>
    </row>
    <row r="54" ht="13.5">
      <c r="A54"/>
    </row>
    <row r="55" ht="13.5">
      <c r="A55"/>
    </row>
  </sheetData>
  <sheetProtection password="CA23" sheet="1" objects="1" scenarios="1"/>
  <mergeCells count="39">
    <mergeCell ref="D34:E34"/>
    <mergeCell ref="D35:E35"/>
    <mergeCell ref="D36:E36"/>
    <mergeCell ref="D41:E41"/>
    <mergeCell ref="D44:E44"/>
    <mergeCell ref="D37:E37"/>
    <mergeCell ref="D38:E38"/>
    <mergeCell ref="D39:E39"/>
    <mergeCell ref="D40:E40"/>
    <mergeCell ref="D28:E28"/>
    <mergeCell ref="D29:E29"/>
    <mergeCell ref="D30:E30"/>
    <mergeCell ref="D31:E31"/>
    <mergeCell ref="D32:E32"/>
    <mergeCell ref="D33:E33"/>
    <mergeCell ref="D22:E22"/>
    <mergeCell ref="D23:E23"/>
    <mergeCell ref="D24:E24"/>
    <mergeCell ref="D25:E25"/>
    <mergeCell ref="D26:E26"/>
    <mergeCell ref="D27:E27"/>
    <mergeCell ref="D16:E16"/>
    <mergeCell ref="D17:E17"/>
    <mergeCell ref="D18:E18"/>
    <mergeCell ref="D19:E19"/>
    <mergeCell ref="D20:E20"/>
    <mergeCell ref="D21:E21"/>
    <mergeCell ref="D10:E10"/>
    <mergeCell ref="D11:E11"/>
    <mergeCell ref="D12:E12"/>
    <mergeCell ref="D13:E13"/>
    <mergeCell ref="D14:E14"/>
    <mergeCell ref="D15:E15"/>
    <mergeCell ref="E5:F5"/>
    <mergeCell ref="A3:F3"/>
    <mergeCell ref="A2:F2"/>
    <mergeCell ref="D8:E8"/>
    <mergeCell ref="A5:B5"/>
    <mergeCell ref="D9:E9"/>
  </mergeCells>
  <printOptions/>
  <pageMargins left="0.58" right="0.5" top="0.75" bottom="0.2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9">
      <selection activeCell="I9" sqref="I9"/>
    </sheetView>
  </sheetViews>
  <sheetFormatPr defaultColWidth="11.00390625" defaultRowHeight="12.75"/>
  <cols>
    <col min="1" max="1" width="9.25390625" style="0" customWidth="1"/>
    <col min="2" max="3" width="15.25390625" style="0" customWidth="1"/>
    <col min="4" max="4" width="27.625" style="0" customWidth="1"/>
    <col min="5" max="5" width="7.75390625" style="0" customWidth="1"/>
    <col min="6" max="6" width="7.125" style="0" customWidth="1"/>
  </cols>
  <sheetData>
    <row r="1" spans="1:6" ht="7.5" customHeight="1">
      <c r="A1" s="1" t="s">
        <v>0</v>
      </c>
      <c r="F1" s="18"/>
    </row>
    <row r="2" spans="1:6" ht="13.5">
      <c r="A2" s="54" t="s">
        <v>22</v>
      </c>
      <c r="B2" s="55"/>
      <c r="C2" s="55"/>
      <c r="D2" s="55"/>
      <c r="E2" s="55"/>
      <c r="F2" s="18"/>
    </row>
    <row r="3" spans="1:6" ht="13.5">
      <c r="A3" s="62" t="s">
        <v>3</v>
      </c>
      <c r="B3" s="55"/>
      <c r="C3" s="55"/>
      <c r="D3" s="55"/>
      <c r="E3" s="55"/>
      <c r="F3" s="18"/>
    </row>
    <row r="4" spans="1:6" ht="24" customHeight="1">
      <c r="A4" s="60" t="str">
        <f>Mileage!E5</f>
        <v>YOUR NAME</v>
      </c>
      <c r="B4" s="61"/>
      <c r="C4" s="53"/>
      <c r="D4" s="53"/>
      <c r="E4" s="53"/>
      <c r="F4" s="18"/>
    </row>
    <row r="5" spans="1:6" ht="13.5">
      <c r="A5" s="59" t="s">
        <v>17</v>
      </c>
      <c r="B5" s="55"/>
      <c r="C5" s="55"/>
      <c r="D5" s="17">
        <f>Mileage!C5</f>
        <v>42185</v>
      </c>
      <c r="E5" s="2"/>
      <c r="F5" s="18"/>
    </row>
    <row r="6" spans="1:6" ht="13.5">
      <c r="A6" s="4"/>
      <c r="B6" s="2"/>
      <c r="C6" s="2"/>
      <c r="D6" s="2"/>
      <c r="E6" s="2"/>
      <c r="F6" s="18"/>
    </row>
    <row r="7" spans="1:6" ht="13.5">
      <c r="A7" s="5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20" t="s">
        <v>9</v>
      </c>
    </row>
    <row r="8" spans="1:6" ht="13.5">
      <c r="A8" s="10"/>
      <c r="B8" s="11" t="s">
        <v>3</v>
      </c>
      <c r="C8" s="11" t="s">
        <v>3</v>
      </c>
      <c r="D8" s="11"/>
      <c r="E8" s="12" t="str">
        <f>IF(OR($B8=" ",$C8=" "),"   ",(HLOOKUP($B8,Chart!$C$1:$AC$29,(HLOOKUP($C8,Chart!$C$1:$AC$2,2)))))</f>
        <v>   </v>
      </c>
      <c r="F8" s="19" t="str">
        <f>IF(OR($B8=" ",$C8=" "),"   ",(E8))</f>
        <v>   </v>
      </c>
    </row>
    <row r="9" spans="1:6" ht="13.5">
      <c r="A9" s="10"/>
      <c r="B9" s="11" t="s">
        <v>33</v>
      </c>
      <c r="C9" s="11" t="s">
        <v>34</v>
      </c>
      <c r="D9" s="11"/>
      <c r="E9" s="12" t="str">
        <f>IF(OR($B9=" ",$C9=" "),"   ",(HLOOKUP($B9,Chart!$C$1:$AC$29,(HLOOKUP($C9,Chart!$C$1:$AC$2,2)))))</f>
        <v>   </v>
      </c>
      <c r="F9" s="19" t="str">
        <f aca="true" t="shared" si="0" ref="F9:F45">IF(OR($B9=" ",$C9=" "),"   ",(E9+F8))</f>
        <v>   </v>
      </c>
    </row>
    <row r="10" spans="1:6" ht="13.5">
      <c r="A10" s="10"/>
      <c r="B10" s="11" t="s">
        <v>3</v>
      </c>
      <c r="C10" s="11" t="s">
        <v>3</v>
      </c>
      <c r="D10" s="11"/>
      <c r="E10" s="12" t="str">
        <f>IF(OR($B10=" ",$C10=" "),"   ",(HLOOKUP($B10,Chart!$C$1:$AC$29,(HLOOKUP($C10,Chart!$C$1:$AC$2,2)))))</f>
        <v>   </v>
      </c>
      <c r="F10" s="19" t="str">
        <f t="shared" si="0"/>
        <v>   </v>
      </c>
    </row>
    <row r="11" spans="1:6" ht="13.5">
      <c r="A11" s="10"/>
      <c r="B11" s="11" t="s">
        <v>3</v>
      </c>
      <c r="C11" s="11" t="s">
        <v>3</v>
      </c>
      <c r="D11" s="11"/>
      <c r="E11" s="12" t="str">
        <f>IF(OR($B11=" ",$C11=" "),"   ",(HLOOKUP($B11,Chart!$C$1:$AC$29,(HLOOKUP($C11,Chart!$C$1:$AC$2,2)))))</f>
        <v>   </v>
      </c>
      <c r="F11" s="19" t="str">
        <f t="shared" si="0"/>
        <v>   </v>
      </c>
    </row>
    <row r="12" spans="1:6" ht="13.5">
      <c r="A12" s="10"/>
      <c r="B12" s="11" t="s">
        <v>3</v>
      </c>
      <c r="C12" s="11" t="s">
        <v>3</v>
      </c>
      <c r="D12" s="11"/>
      <c r="E12" s="12" t="str">
        <f>IF(OR($B12=" ",$C12=" "),"   ",(HLOOKUP($B12,Chart!$C$1:$AC$29,(HLOOKUP($C12,Chart!$C$1:$AC$2,2)))))</f>
        <v>   </v>
      </c>
      <c r="F12" s="19" t="str">
        <f t="shared" si="0"/>
        <v>   </v>
      </c>
    </row>
    <row r="13" spans="1:6" ht="13.5">
      <c r="A13" s="10"/>
      <c r="B13" s="11" t="s">
        <v>3</v>
      </c>
      <c r="C13" s="11" t="s">
        <v>3</v>
      </c>
      <c r="D13" s="11"/>
      <c r="E13" s="12" t="str">
        <f>IF(OR($B13=" ",$C13=" "),"   ",(HLOOKUP($B13,Chart!$C$1:$AC$29,(HLOOKUP($C13,Chart!$C$1:$AC$2,2)))))</f>
        <v>   </v>
      </c>
      <c r="F13" s="19" t="str">
        <f t="shared" si="0"/>
        <v>   </v>
      </c>
    </row>
    <row r="14" spans="1:6" ht="13.5">
      <c r="A14" s="10"/>
      <c r="B14" s="11" t="s">
        <v>3</v>
      </c>
      <c r="C14" s="11" t="s">
        <v>3</v>
      </c>
      <c r="D14" s="11"/>
      <c r="E14" s="12" t="str">
        <f>IF(OR($B14=" ",$C14=" "),"   ",(HLOOKUP($B14,Chart!$C$1:$AC$29,(HLOOKUP($C14,Chart!$C$1:$AC$2,2)))))</f>
        <v>   </v>
      </c>
      <c r="F14" s="19" t="str">
        <f t="shared" si="0"/>
        <v>   </v>
      </c>
    </row>
    <row r="15" spans="1:6" ht="13.5">
      <c r="A15" s="10"/>
      <c r="B15" s="11" t="s">
        <v>3</v>
      </c>
      <c r="C15" s="11" t="s">
        <v>3</v>
      </c>
      <c r="D15" s="11"/>
      <c r="E15" s="12" t="str">
        <f>IF(OR($B15=" ",$C15=" "),"   ",(HLOOKUP($B15,Chart!$C$1:$AC$29,(HLOOKUP($C15,Chart!$C$1:$AC$2,2)))))</f>
        <v>   </v>
      </c>
      <c r="F15" s="19" t="str">
        <f t="shared" si="0"/>
        <v>   </v>
      </c>
    </row>
    <row r="16" spans="1:6" ht="13.5">
      <c r="A16" s="10"/>
      <c r="B16" s="11" t="s">
        <v>3</v>
      </c>
      <c r="C16" s="11" t="s">
        <v>3</v>
      </c>
      <c r="D16" s="11"/>
      <c r="E16" s="12" t="str">
        <f>IF(OR($B16=" ",$C16=" "),"   ",(HLOOKUP($B16,Chart!$C$1:$AC$29,(HLOOKUP($C16,Chart!$C$1:$AC$2,2)))))</f>
        <v>   </v>
      </c>
      <c r="F16" s="19" t="str">
        <f t="shared" si="0"/>
        <v>   </v>
      </c>
    </row>
    <row r="17" spans="1:6" ht="13.5">
      <c r="A17" s="10"/>
      <c r="B17" s="11" t="s">
        <v>3</v>
      </c>
      <c r="C17" s="11" t="s">
        <v>3</v>
      </c>
      <c r="D17" s="11"/>
      <c r="E17" s="12" t="str">
        <f>IF(OR($B17=" ",$C17=" "),"   ",(HLOOKUP($B17,Chart!$C$1:$AC$29,(HLOOKUP($C17,Chart!$C$1:$AC$2,2)))))</f>
        <v>   </v>
      </c>
      <c r="F17" s="19" t="str">
        <f t="shared" si="0"/>
        <v>   </v>
      </c>
    </row>
    <row r="18" spans="1:6" ht="13.5">
      <c r="A18" s="10"/>
      <c r="B18" s="11" t="s">
        <v>3</v>
      </c>
      <c r="C18" s="11" t="s">
        <v>3</v>
      </c>
      <c r="D18" s="11"/>
      <c r="E18" s="12" t="str">
        <f>IF(OR($B18=" ",$C18=" "),"   ",(HLOOKUP($B18,Chart!$C$1:$AC$29,(HLOOKUP($C18,Chart!$C$1:$AC$2,2)))))</f>
        <v>   </v>
      </c>
      <c r="F18" s="19" t="str">
        <f t="shared" si="0"/>
        <v>   </v>
      </c>
    </row>
    <row r="19" spans="1:6" ht="13.5">
      <c r="A19" s="10"/>
      <c r="B19" s="11" t="s">
        <v>3</v>
      </c>
      <c r="C19" s="11" t="s">
        <v>3</v>
      </c>
      <c r="D19" s="11"/>
      <c r="E19" s="12" t="str">
        <f>IF(OR($B19=" ",$C19=" "),"   ",(HLOOKUP($B19,Chart!$C$1:$AC$29,(HLOOKUP($C19,Chart!$C$1:$AC$2,2)))))</f>
        <v>   </v>
      </c>
      <c r="F19" s="19" t="str">
        <f t="shared" si="0"/>
        <v>   </v>
      </c>
    </row>
    <row r="20" spans="1:6" ht="13.5">
      <c r="A20" s="10"/>
      <c r="B20" s="11" t="s">
        <v>3</v>
      </c>
      <c r="C20" s="11" t="s">
        <v>3</v>
      </c>
      <c r="D20" s="11"/>
      <c r="E20" s="12" t="str">
        <f>IF(OR($B20=" ",$C20=" "),"   ",(HLOOKUP($B20,Chart!$C$1:$AC$29,(HLOOKUP($C20,Chart!$C$1:$AC$2,2)))))</f>
        <v>   </v>
      </c>
      <c r="F20" s="19" t="str">
        <f t="shared" si="0"/>
        <v>   </v>
      </c>
    </row>
    <row r="21" spans="1:6" ht="13.5">
      <c r="A21" s="10"/>
      <c r="B21" s="11" t="s">
        <v>3</v>
      </c>
      <c r="C21" s="11" t="s">
        <v>3</v>
      </c>
      <c r="D21" s="11"/>
      <c r="E21" s="12" t="str">
        <f>IF(OR($B21=" ",$C21=" "),"   ",(HLOOKUP($B21,Chart!$C$1:$AC$29,(HLOOKUP($C21,Chart!$C$1:$AC$2,2)))))</f>
        <v>   </v>
      </c>
      <c r="F21" s="19" t="str">
        <f t="shared" si="0"/>
        <v>   </v>
      </c>
    </row>
    <row r="22" spans="1:6" ht="13.5">
      <c r="A22" s="10"/>
      <c r="B22" s="11" t="s">
        <v>3</v>
      </c>
      <c r="C22" s="11" t="s">
        <v>3</v>
      </c>
      <c r="D22" s="11"/>
      <c r="E22" s="12" t="str">
        <f>IF(OR($B22=" ",$C22=" "),"   ",(HLOOKUP($B22,Chart!$C$1:$AC$29,(HLOOKUP($C22,Chart!$C$1:$AC$2,2)))))</f>
        <v>   </v>
      </c>
      <c r="F22" s="19" t="str">
        <f t="shared" si="0"/>
        <v>   </v>
      </c>
    </row>
    <row r="23" spans="1:6" ht="13.5">
      <c r="A23" s="10"/>
      <c r="B23" s="11" t="s">
        <v>3</v>
      </c>
      <c r="C23" s="11" t="s">
        <v>3</v>
      </c>
      <c r="D23" s="11"/>
      <c r="E23" s="12" t="str">
        <f>IF(OR($B23=" ",$C23=" "),"   ",(HLOOKUP($B23,Chart!$C$1:$AC$29,(HLOOKUP($C23,Chart!$C$1:$AC$2,2)))))</f>
        <v>   </v>
      </c>
      <c r="F23" s="19" t="str">
        <f t="shared" si="0"/>
        <v>   </v>
      </c>
    </row>
    <row r="24" spans="1:6" ht="13.5">
      <c r="A24" s="10"/>
      <c r="B24" s="11" t="s">
        <v>3</v>
      </c>
      <c r="C24" s="11" t="s">
        <v>3</v>
      </c>
      <c r="D24" s="11"/>
      <c r="E24" s="12" t="str">
        <f>IF(OR($B24=" ",$C24=" "),"   ",(HLOOKUP($B24,Chart!$C$1:$AC$29,(HLOOKUP($C24,Chart!$C$1:$AC$2,2)))))</f>
        <v>   </v>
      </c>
      <c r="F24" s="19" t="str">
        <f t="shared" si="0"/>
        <v>   </v>
      </c>
    </row>
    <row r="25" spans="1:6" ht="13.5">
      <c r="A25" s="10"/>
      <c r="B25" s="11" t="s">
        <v>3</v>
      </c>
      <c r="C25" s="11" t="s">
        <v>3</v>
      </c>
      <c r="D25" s="11"/>
      <c r="E25" s="12" t="str">
        <f>IF(OR($B25=" ",$C25=" "),"   ",(HLOOKUP($B25,Chart!$C$1:$AC$29,(HLOOKUP($C25,Chart!$C$1:$AC$2,2)))))</f>
        <v>   </v>
      </c>
      <c r="F25" s="19" t="str">
        <f t="shared" si="0"/>
        <v>   </v>
      </c>
    </row>
    <row r="26" spans="1:6" ht="13.5">
      <c r="A26" s="10"/>
      <c r="B26" s="11" t="s">
        <v>3</v>
      </c>
      <c r="C26" s="11" t="s">
        <v>3</v>
      </c>
      <c r="D26" s="11"/>
      <c r="E26" s="12" t="str">
        <f>IF(OR($B26=" ",$C26=" "),"   ",(HLOOKUP($B26,Chart!$C$1:$AC$29,(HLOOKUP($C26,Chart!$C$1:$AC$2,2)))))</f>
        <v>   </v>
      </c>
      <c r="F26" s="19" t="str">
        <f t="shared" si="0"/>
        <v>   </v>
      </c>
    </row>
    <row r="27" spans="1:6" ht="13.5">
      <c r="A27" s="10"/>
      <c r="B27" s="11" t="s">
        <v>3</v>
      </c>
      <c r="C27" s="11" t="s">
        <v>3</v>
      </c>
      <c r="D27" s="11"/>
      <c r="E27" s="12" t="str">
        <f>IF(OR($B27=" ",$C27=" "),"   ",(HLOOKUP($B27,Chart!$C$1:$AC$29,(HLOOKUP($C27,Chart!$C$1:$AC$2,2)))))</f>
        <v>   </v>
      </c>
      <c r="F27" s="19" t="str">
        <f t="shared" si="0"/>
        <v>   </v>
      </c>
    </row>
    <row r="28" spans="1:6" ht="13.5">
      <c r="A28" s="10"/>
      <c r="B28" s="11" t="s">
        <v>3</v>
      </c>
      <c r="C28" s="11" t="s">
        <v>3</v>
      </c>
      <c r="D28" s="11"/>
      <c r="E28" s="12" t="str">
        <f>IF(OR($B28=" ",$C28=" "),"   ",(HLOOKUP($B28,Chart!$C$1:$AC$29,(HLOOKUP($C28,Chart!$C$1:$AC$2,2)))))</f>
        <v>   </v>
      </c>
      <c r="F28" s="19" t="str">
        <f t="shared" si="0"/>
        <v>   </v>
      </c>
    </row>
    <row r="29" spans="1:6" ht="13.5">
      <c r="A29" s="10"/>
      <c r="B29" s="11" t="s">
        <v>3</v>
      </c>
      <c r="C29" s="11" t="s">
        <v>3</v>
      </c>
      <c r="D29" s="11"/>
      <c r="E29" s="12" t="str">
        <f>IF(OR($B29=" ",$C29=" "),"   ",(HLOOKUP($B29,Chart!$C$1:$AC$29,(HLOOKUP($C29,Chart!$C$1:$AC$2,2)))))</f>
        <v>   </v>
      </c>
      <c r="F29" s="19" t="str">
        <f t="shared" si="0"/>
        <v>   </v>
      </c>
    </row>
    <row r="30" spans="1:6" ht="13.5">
      <c r="A30" s="10"/>
      <c r="B30" s="11" t="s">
        <v>3</v>
      </c>
      <c r="C30" s="11" t="s">
        <v>3</v>
      </c>
      <c r="D30" s="11"/>
      <c r="E30" s="12" t="str">
        <f>IF(OR($B30=" ",$C30=" "),"   ",(HLOOKUP($B30,Chart!$C$1:$AC$29,(HLOOKUP($C30,Chart!$C$1:$AC$2,2)))))</f>
        <v>   </v>
      </c>
      <c r="F30" s="19" t="str">
        <f t="shared" si="0"/>
        <v>   </v>
      </c>
    </row>
    <row r="31" spans="1:6" ht="13.5">
      <c r="A31" s="10"/>
      <c r="B31" s="11" t="s">
        <v>3</v>
      </c>
      <c r="C31" s="11" t="s">
        <v>3</v>
      </c>
      <c r="D31" s="11"/>
      <c r="E31" s="12" t="str">
        <f>IF(OR($B31=" ",$C31=" "),"   ",(HLOOKUP($B31,Chart!$C$1:$AC$29,(HLOOKUP($C31,Chart!$C$1:$AC$2,2)))))</f>
        <v>   </v>
      </c>
      <c r="F31" s="19" t="str">
        <f t="shared" si="0"/>
        <v>   </v>
      </c>
    </row>
    <row r="32" spans="1:6" ht="13.5">
      <c r="A32" s="10"/>
      <c r="B32" s="11" t="s">
        <v>3</v>
      </c>
      <c r="C32" s="11" t="s">
        <v>3</v>
      </c>
      <c r="D32" s="11"/>
      <c r="E32" s="12" t="str">
        <f>IF(OR($B32=" ",$C32=" "),"   ",(HLOOKUP($B32,Chart!$C$1:$AC$29,(HLOOKUP($C32,Chart!$C$1:$AC$2,2)))))</f>
        <v>   </v>
      </c>
      <c r="F32" s="19" t="str">
        <f t="shared" si="0"/>
        <v>   </v>
      </c>
    </row>
    <row r="33" spans="1:6" ht="13.5">
      <c r="A33" s="10"/>
      <c r="B33" s="11" t="s">
        <v>3</v>
      </c>
      <c r="C33" s="11" t="s">
        <v>3</v>
      </c>
      <c r="D33" s="11"/>
      <c r="E33" s="12" t="str">
        <f>IF(OR($B33=" ",$C33=" "),"   ",(HLOOKUP($B33,Chart!$C$1:$AC$29,(HLOOKUP($C33,Chart!$C$1:$AC$2,2)))))</f>
        <v>   </v>
      </c>
      <c r="F33" s="19" t="str">
        <f t="shared" si="0"/>
        <v>   </v>
      </c>
    </row>
    <row r="34" spans="1:6" ht="13.5">
      <c r="A34" s="10"/>
      <c r="B34" s="11" t="s">
        <v>3</v>
      </c>
      <c r="C34" s="11" t="s">
        <v>3</v>
      </c>
      <c r="D34" s="11"/>
      <c r="E34" s="12" t="str">
        <f>IF(OR($B34=" ",$C34=" "),"   ",(HLOOKUP($B34,Chart!$C$1:$AC$29,(HLOOKUP($C34,Chart!$C$1:$AC$2,2)))))</f>
        <v>   </v>
      </c>
      <c r="F34" s="19" t="str">
        <f t="shared" si="0"/>
        <v>   </v>
      </c>
    </row>
    <row r="35" spans="1:6" ht="13.5">
      <c r="A35" s="10"/>
      <c r="B35" s="11" t="s">
        <v>3</v>
      </c>
      <c r="C35" s="11" t="s">
        <v>3</v>
      </c>
      <c r="D35" s="11"/>
      <c r="E35" s="12" t="str">
        <f>IF(OR($B35=" ",$C35=" "),"   ",(HLOOKUP($B35,Chart!$C$1:$AC$29,(HLOOKUP($C35,Chart!$C$1:$AC$2,2)))))</f>
        <v>   </v>
      </c>
      <c r="F35" s="19" t="str">
        <f t="shared" si="0"/>
        <v>   </v>
      </c>
    </row>
    <row r="36" spans="1:6" ht="13.5">
      <c r="A36" s="10"/>
      <c r="B36" s="11" t="s">
        <v>3</v>
      </c>
      <c r="C36" s="11" t="s">
        <v>3</v>
      </c>
      <c r="D36" s="11"/>
      <c r="E36" s="12" t="str">
        <f>IF(OR($B36=" ",$C36=" "),"   ",(HLOOKUP($B36,Chart!$C$1:$AC$29,(HLOOKUP($C36,Chart!$C$1:$AC$2,2)))))</f>
        <v>   </v>
      </c>
      <c r="F36" s="19" t="str">
        <f t="shared" si="0"/>
        <v>   </v>
      </c>
    </row>
    <row r="37" spans="1:6" ht="13.5">
      <c r="A37" s="10"/>
      <c r="B37" s="11" t="s">
        <v>3</v>
      </c>
      <c r="C37" s="11" t="s">
        <v>3</v>
      </c>
      <c r="D37" s="11"/>
      <c r="E37" s="12" t="str">
        <f>IF(OR($B37=" ",$C37=" "),"   ",(HLOOKUP($B37,Chart!$C$1:$AC$29,(HLOOKUP($C37,Chart!$C$1:$AC$2,2)))))</f>
        <v>   </v>
      </c>
      <c r="F37" s="19" t="str">
        <f t="shared" si="0"/>
        <v>   </v>
      </c>
    </row>
    <row r="38" spans="1:6" ht="13.5">
      <c r="A38" s="10"/>
      <c r="B38" s="11" t="s">
        <v>3</v>
      </c>
      <c r="C38" s="11" t="s">
        <v>3</v>
      </c>
      <c r="D38" s="11"/>
      <c r="E38" s="12" t="str">
        <f>IF(OR($B38=" ",$C38=" "),"   ",(HLOOKUP($B38,Chart!$C$1:$AC$29,(HLOOKUP($C38,Chart!$C$1:$AC$2,2)))))</f>
        <v>   </v>
      </c>
      <c r="F38" s="19" t="str">
        <f t="shared" si="0"/>
        <v>   </v>
      </c>
    </row>
    <row r="39" spans="1:6" ht="13.5">
      <c r="A39" s="10"/>
      <c r="B39" s="11" t="s">
        <v>3</v>
      </c>
      <c r="C39" s="11" t="s">
        <v>3</v>
      </c>
      <c r="D39" s="11"/>
      <c r="E39" s="12" t="str">
        <f>IF(OR($B39=" ",$C39=" "),"   ",(HLOOKUP($B39,Chart!$C$1:$AC$29,(HLOOKUP($C39,Chart!$C$1:$AC$2,2)))))</f>
        <v>   </v>
      </c>
      <c r="F39" s="19" t="str">
        <f t="shared" si="0"/>
        <v>   </v>
      </c>
    </row>
    <row r="40" spans="1:6" ht="13.5">
      <c r="A40" s="10"/>
      <c r="B40" s="11" t="s">
        <v>3</v>
      </c>
      <c r="C40" s="11" t="s">
        <v>3</v>
      </c>
      <c r="D40" s="11"/>
      <c r="E40" s="12" t="str">
        <f>IF(OR($B40=" ",$C40=" "),"   ",(HLOOKUP($B40,Chart!$C$1:$AC$29,(HLOOKUP($C40,Chart!$C$1:$AC$2,2)))))</f>
        <v>   </v>
      </c>
      <c r="F40" s="19" t="str">
        <f t="shared" si="0"/>
        <v>   </v>
      </c>
    </row>
    <row r="41" spans="1:6" ht="13.5">
      <c r="A41" s="10"/>
      <c r="B41" s="11" t="s">
        <v>3</v>
      </c>
      <c r="C41" s="11" t="s">
        <v>3</v>
      </c>
      <c r="D41" s="11"/>
      <c r="E41" s="12" t="str">
        <f>IF(OR($B41=" ",$C41=" "),"   ",(HLOOKUP($B41,Chart!$C$1:$AC$29,(HLOOKUP($C41,Chart!$C$1:$AC$2,2)))))</f>
        <v>   </v>
      </c>
      <c r="F41" s="19" t="str">
        <f t="shared" si="0"/>
        <v>   </v>
      </c>
    </row>
    <row r="42" spans="1:6" ht="13.5">
      <c r="A42" s="10"/>
      <c r="B42" s="11" t="s">
        <v>3</v>
      </c>
      <c r="C42" s="11" t="s">
        <v>3</v>
      </c>
      <c r="D42" s="11"/>
      <c r="E42" s="12" t="str">
        <f>IF(OR($B42=" ",$C42=" "),"   ",(HLOOKUP($B42,Chart!$C$1:$AC$29,(HLOOKUP($C42,Chart!$C$1:$AC$2,2)))))</f>
        <v>   </v>
      </c>
      <c r="F42" s="19" t="str">
        <f t="shared" si="0"/>
        <v>   </v>
      </c>
    </row>
    <row r="43" spans="1:6" ht="13.5">
      <c r="A43" s="10"/>
      <c r="B43" s="11" t="s">
        <v>3</v>
      </c>
      <c r="C43" s="11" t="s">
        <v>3</v>
      </c>
      <c r="D43" s="11"/>
      <c r="E43" s="12" t="str">
        <f>IF(OR($B43=" ",$C43=" "),"   ",(HLOOKUP($B43,Chart!$C$1:$AC$29,(HLOOKUP($C43,Chart!$C$1:$AC$2,2)))))</f>
        <v>   </v>
      </c>
      <c r="F43" s="19" t="str">
        <f t="shared" si="0"/>
        <v>   </v>
      </c>
    </row>
    <row r="44" spans="1:6" ht="13.5">
      <c r="A44" s="10"/>
      <c r="B44" s="11" t="s">
        <v>3</v>
      </c>
      <c r="C44" s="11" t="s">
        <v>3</v>
      </c>
      <c r="D44" s="11"/>
      <c r="E44" s="12" t="str">
        <f>IF(OR($B44=" ",$C44=" "),"   ",(HLOOKUP($B44,Chart!$C$1:$AC$29,(HLOOKUP($C44,Chart!$C$1:$AC$2,2)))))</f>
        <v>   </v>
      </c>
      <c r="F44" s="19" t="str">
        <f t="shared" si="0"/>
        <v>   </v>
      </c>
    </row>
    <row r="45" spans="1:6" ht="13.5">
      <c r="A45" s="10"/>
      <c r="B45" s="11" t="s">
        <v>3</v>
      </c>
      <c r="C45" s="11" t="s">
        <v>3</v>
      </c>
      <c r="D45" s="11"/>
      <c r="E45" s="12" t="str">
        <f>IF(OR($B45=" ",$C45=" "),"   ",(HLOOKUP($B45,Chart!$C$1:$AC$29,(HLOOKUP($C45,Chart!$C$1:$AC$2,2)))))</f>
        <v>   </v>
      </c>
      <c r="F45" s="19" t="str">
        <f t="shared" si="0"/>
        <v>   </v>
      </c>
    </row>
    <row r="46" spans="1:6" ht="13.5">
      <c r="A46" s="10"/>
      <c r="B46" s="11" t="s">
        <v>3</v>
      </c>
      <c r="C46" s="11" t="s">
        <v>3</v>
      </c>
      <c r="D46" s="11"/>
      <c r="E46" s="12" t="str">
        <f>IF(OR($B46=" ",$C46=" "),"   ",(HLOOKUP($B46,Chart!$C$1:$AC$29,(HLOOKUP($C46,Chart!$C$1:$AC$2,2)))))</f>
        <v>   </v>
      </c>
      <c r="F46" s="19"/>
    </row>
    <row r="47" spans="1:6" ht="13.5">
      <c r="A47" s="10"/>
      <c r="B47" s="11" t="s">
        <v>3</v>
      </c>
      <c r="C47" s="11" t="s">
        <v>3</v>
      </c>
      <c r="D47" s="11"/>
      <c r="E47" s="12" t="str">
        <f>IF(OR($B47=" ",$C47=" "),"   ",(HLOOKUP($B47,Chart!$C$1:$AC$29,(HLOOKUP($C47,Chart!$C$1:$AC$2,2)))))</f>
        <v>   </v>
      </c>
      <c r="F47" s="19"/>
    </row>
    <row r="48" spans="1:6" ht="13.5">
      <c r="A48" s="10"/>
      <c r="B48" s="11" t="s">
        <v>3</v>
      </c>
      <c r="C48" s="11" t="s">
        <v>3</v>
      </c>
      <c r="D48" s="11"/>
      <c r="E48" s="12" t="str">
        <f>IF(OR($B48=" ",$C48=" "),"   ",(HLOOKUP($B48,Chart!$C$1:$AC$29,(HLOOKUP($C48,Chart!$C$1:$AC$2,2)))))</f>
        <v>   </v>
      </c>
      <c r="F48" s="19"/>
    </row>
    <row r="49" spans="1:6" ht="13.5">
      <c r="A49" s="10"/>
      <c r="B49" s="11" t="s">
        <v>3</v>
      </c>
      <c r="C49" s="11" t="s">
        <v>3</v>
      </c>
      <c r="D49" s="11"/>
      <c r="E49" s="12" t="str">
        <f>IF(OR($B49=" ",$C49=" "),"   ",(HLOOKUP($B49,Chart!$C$1:$AC$29,(HLOOKUP($C49,Chart!$C$1:$AC$2,2)))))</f>
        <v>   </v>
      </c>
      <c r="F49" s="19" t="str">
        <f>IF(OR($B49=" ",$C49=" "),"   ",(E49+F45))</f>
        <v>   </v>
      </c>
    </row>
    <row r="50" ht="6" customHeight="1">
      <c r="F50" s="18"/>
    </row>
    <row r="51" spans="4:6" ht="13.5">
      <c r="D51" s="7" t="s">
        <v>27</v>
      </c>
      <c r="E51" s="3">
        <f>SUM(E8:E49)</f>
        <v>0</v>
      </c>
      <c r="F51" s="18"/>
    </row>
  </sheetData>
  <sheetProtection password="CA23" sheet="1" objects="1" scenarios="1"/>
  <mergeCells count="4">
    <mergeCell ref="A5:C5"/>
    <mergeCell ref="A4:E4"/>
    <mergeCell ref="A2:E2"/>
    <mergeCell ref="A3:E3"/>
  </mergeCells>
  <printOptions/>
  <pageMargins left="0.58" right="0.5" top="0.75" bottom="0.2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9"/>
  <sheetViews>
    <sheetView zoomScalePageLayoutView="0" workbookViewId="0" topLeftCell="A1">
      <selection activeCell="AE1" sqref="AE1"/>
    </sheetView>
  </sheetViews>
  <sheetFormatPr defaultColWidth="11.00390625" defaultRowHeight="12.75"/>
  <cols>
    <col min="1" max="1" width="13.875" style="0" bestFit="1" customWidth="1"/>
    <col min="2" max="29" width="3.75390625" style="22" customWidth="1"/>
  </cols>
  <sheetData>
    <row r="1" spans="1:29" ht="96.75">
      <c r="A1" s="38" t="s">
        <v>40</v>
      </c>
      <c r="B1" s="39" t="s">
        <v>2</v>
      </c>
      <c r="C1" s="40" t="s">
        <v>15</v>
      </c>
      <c r="D1" s="40" t="str">
        <f>"Aberdeen"</f>
        <v>Aberdeen</v>
      </c>
      <c r="E1" s="40" t="s">
        <v>38</v>
      </c>
      <c r="F1" s="40" t="s">
        <v>39</v>
      </c>
      <c r="G1" s="40" t="str">
        <f>"Asbury Park"</f>
        <v>Asbury Park</v>
      </c>
      <c r="H1" s="41" t="s">
        <v>28</v>
      </c>
      <c r="I1" s="41" t="s">
        <v>18</v>
      </c>
      <c r="J1" s="41" t="s">
        <v>19</v>
      </c>
      <c r="K1" s="40" t="str">
        <f>"Career Center"</f>
        <v>Career Center</v>
      </c>
      <c r="L1" s="41" t="s">
        <v>29</v>
      </c>
      <c r="M1" s="41" t="s">
        <v>32</v>
      </c>
      <c r="N1" s="40" t="s">
        <v>31</v>
      </c>
      <c r="O1" s="40" t="s">
        <v>37</v>
      </c>
      <c r="P1" s="40" t="str">
        <f>"Freehold"</f>
        <v>Freehold</v>
      </c>
      <c r="Q1" s="40" t="str">
        <f>"Hazlet"</f>
        <v>Hazlet</v>
      </c>
      <c r="R1" s="40" t="str">
        <f>"High Tech"</f>
        <v>High Tech</v>
      </c>
      <c r="S1" s="40" t="str">
        <f>"HTHS"</f>
        <v>HTHS</v>
      </c>
      <c r="T1" s="40" t="str">
        <f>"Keyport"</f>
        <v>Keyport</v>
      </c>
      <c r="U1" s="40" t="str">
        <f>"Long Branch"</f>
        <v>Long Branch</v>
      </c>
      <c r="V1" s="40" t="s">
        <v>1</v>
      </c>
      <c r="W1" s="41" t="s">
        <v>20</v>
      </c>
      <c r="X1" s="40" t="str">
        <f>"MAST"</f>
        <v>MAST</v>
      </c>
      <c r="Y1" s="40" t="str">
        <f>"Middletown"</f>
        <v>Middletown</v>
      </c>
      <c r="Z1" s="41" t="s">
        <v>21</v>
      </c>
      <c r="AA1" s="40" t="str">
        <f>"Monmouth College"</f>
        <v>Monmouth College</v>
      </c>
      <c r="AB1" s="40" t="str">
        <f>"Neptune"</f>
        <v>Neptune</v>
      </c>
      <c r="AC1" s="40" t="str">
        <f>"Wall"</f>
        <v>Wall</v>
      </c>
    </row>
    <row r="2" spans="1:29" ht="13.5">
      <c r="A2" s="42" t="s">
        <v>2</v>
      </c>
      <c r="B2" s="47">
        <v>2</v>
      </c>
      <c r="C2" s="47">
        <v>3</v>
      </c>
      <c r="D2" s="47">
        <v>4</v>
      </c>
      <c r="E2" s="47">
        <v>5</v>
      </c>
      <c r="F2" s="47">
        <v>6</v>
      </c>
      <c r="G2" s="47">
        <v>7</v>
      </c>
      <c r="H2" s="47">
        <v>8</v>
      </c>
      <c r="I2" s="47">
        <v>9</v>
      </c>
      <c r="J2" s="47">
        <v>10</v>
      </c>
      <c r="K2" s="47">
        <v>11</v>
      </c>
      <c r="L2" s="47">
        <v>12</v>
      </c>
      <c r="M2" s="47">
        <v>13</v>
      </c>
      <c r="N2" s="47">
        <v>14</v>
      </c>
      <c r="O2" s="47">
        <v>15</v>
      </c>
      <c r="P2" s="47">
        <v>16</v>
      </c>
      <c r="Q2" s="47">
        <v>17</v>
      </c>
      <c r="R2" s="47">
        <v>18</v>
      </c>
      <c r="S2" s="47">
        <v>19</v>
      </c>
      <c r="T2" s="47">
        <v>20</v>
      </c>
      <c r="U2" s="47">
        <v>21</v>
      </c>
      <c r="V2" s="47">
        <v>22</v>
      </c>
      <c r="W2" s="47">
        <v>23</v>
      </c>
      <c r="X2" s="47">
        <v>24</v>
      </c>
      <c r="Y2" s="47">
        <v>25</v>
      </c>
      <c r="Z2" s="47">
        <v>26</v>
      </c>
      <c r="AA2" s="47">
        <v>27</v>
      </c>
      <c r="AB2" s="47">
        <v>28</v>
      </c>
      <c r="AC2" s="47">
        <v>29</v>
      </c>
    </row>
    <row r="3" spans="1:29" ht="16.5" customHeight="1">
      <c r="A3" s="44" t="s">
        <v>15</v>
      </c>
      <c r="B3" s="47">
        <v>3</v>
      </c>
      <c r="C3" s="3">
        <v>0</v>
      </c>
      <c r="D3" s="3">
        <v>22</v>
      </c>
      <c r="E3" s="3">
        <v>10</v>
      </c>
      <c r="F3" s="3">
        <v>0</v>
      </c>
      <c r="G3" s="3">
        <v>4</v>
      </c>
      <c r="H3" s="3">
        <v>10</v>
      </c>
      <c r="I3" s="3">
        <v>15</v>
      </c>
      <c r="J3" s="3">
        <v>15</v>
      </c>
      <c r="K3" s="3">
        <v>15</v>
      </c>
      <c r="L3" s="3">
        <v>4</v>
      </c>
      <c r="M3" s="3">
        <v>6</v>
      </c>
      <c r="N3" s="3">
        <v>12</v>
      </c>
      <c r="O3" s="3">
        <v>7</v>
      </c>
      <c r="P3" s="3">
        <v>16</v>
      </c>
      <c r="Q3" s="3">
        <v>18</v>
      </c>
      <c r="R3" s="3">
        <v>12</v>
      </c>
      <c r="S3" s="3">
        <v>12</v>
      </c>
      <c r="T3" s="3">
        <v>21</v>
      </c>
      <c r="U3" s="3">
        <v>10</v>
      </c>
      <c r="V3" s="3">
        <v>0</v>
      </c>
      <c r="W3" s="3">
        <v>15</v>
      </c>
      <c r="X3" s="3">
        <v>23</v>
      </c>
      <c r="Y3" s="3">
        <v>15</v>
      </c>
      <c r="Z3" s="3">
        <v>15</v>
      </c>
      <c r="AA3" s="3">
        <v>8</v>
      </c>
      <c r="AB3" s="3">
        <v>0</v>
      </c>
      <c r="AC3" s="3">
        <v>6</v>
      </c>
    </row>
    <row r="4" spans="1:29" ht="16.5" customHeight="1">
      <c r="A4" s="44" t="str">
        <f>"Aberdeen"</f>
        <v>Aberdeen</v>
      </c>
      <c r="B4" s="47">
        <v>4</v>
      </c>
      <c r="C4" s="3">
        <v>22</v>
      </c>
      <c r="D4" s="3">
        <v>0</v>
      </c>
      <c r="E4" s="3">
        <v>21</v>
      </c>
      <c r="F4" s="3">
        <v>22</v>
      </c>
      <c r="G4" s="3">
        <v>26</v>
      </c>
      <c r="H4" s="3">
        <v>21</v>
      </c>
      <c r="I4" s="3">
        <v>11</v>
      </c>
      <c r="J4" s="3">
        <v>11</v>
      </c>
      <c r="K4" s="3">
        <v>11</v>
      </c>
      <c r="L4" s="3">
        <v>26</v>
      </c>
      <c r="M4" s="3">
        <v>25</v>
      </c>
      <c r="N4" s="3">
        <v>21</v>
      </c>
      <c r="O4" s="3">
        <v>16</v>
      </c>
      <c r="P4" s="3">
        <v>11</v>
      </c>
      <c r="Q4" s="3">
        <v>5</v>
      </c>
      <c r="R4" s="3">
        <v>9</v>
      </c>
      <c r="S4" s="3">
        <v>9</v>
      </c>
      <c r="T4" s="3">
        <v>5</v>
      </c>
      <c r="U4" s="3">
        <v>21</v>
      </c>
      <c r="V4" s="3">
        <v>22</v>
      </c>
      <c r="W4" s="3">
        <v>11</v>
      </c>
      <c r="X4" s="3">
        <v>22</v>
      </c>
      <c r="Y4" s="3">
        <v>10</v>
      </c>
      <c r="Z4" s="3">
        <v>11</v>
      </c>
      <c r="AA4" s="3">
        <v>24</v>
      </c>
      <c r="AB4" s="3">
        <v>22</v>
      </c>
      <c r="AC4" s="3">
        <v>25</v>
      </c>
    </row>
    <row r="5" spans="1:29" ht="16.5" customHeight="1">
      <c r="A5" s="44" t="s">
        <v>38</v>
      </c>
      <c r="B5" s="47">
        <v>5</v>
      </c>
      <c r="C5" s="3">
        <v>10</v>
      </c>
      <c r="D5" s="3">
        <v>21</v>
      </c>
      <c r="E5" s="3">
        <v>0</v>
      </c>
      <c r="F5" s="3">
        <v>10</v>
      </c>
      <c r="G5" s="3">
        <v>6</v>
      </c>
      <c r="H5" s="3">
        <v>0</v>
      </c>
      <c r="I5" s="3">
        <v>17</v>
      </c>
      <c r="J5" s="3">
        <v>17</v>
      </c>
      <c r="K5" s="3">
        <v>17</v>
      </c>
      <c r="L5" s="3">
        <v>6</v>
      </c>
      <c r="M5" s="3">
        <v>14</v>
      </c>
      <c r="N5" s="3">
        <v>8</v>
      </c>
      <c r="O5" s="3">
        <v>5</v>
      </c>
      <c r="P5" s="3">
        <v>19</v>
      </c>
      <c r="Q5" s="3">
        <v>16</v>
      </c>
      <c r="R5" s="3">
        <v>13</v>
      </c>
      <c r="S5" s="3">
        <v>13</v>
      </c>
      <c r="T5" s="3">
        <v>20</v>
      </c>
      <c r="U5" s="3">
        <v>0</v>
      </c>
      <c r="V5" s="3">
        <v>10</v>
      </c>
      <c r="W5" s="3">
        <v>17</v>
      </c>
      <c r="X5" s="3">
        <v>13</v>
      </c>
      <c r="Y5" s="3">
        <v>12</v>
      </c>
      <c r="Z5" s="3">
        <v>17</v>
      </c>
      <c r="AA5" s="3">
        <v>3</v>
      </c>
      <c r="AB5" s="3">
        <v>10</v>
      </c>
      <c r="AC5" s="3">
        <v>14</v>
      </c>
    </row>
    <row r="6" spans="1:29" ht="16.5" customHeight="1">
      <c r="A6" s="44" t="s">
        <v>39</v>
      </c>
      <c r="B6" s="47">
        <v>6</v>
      </c>
      <c r="C6" s="3">
        <v>0</v>
      </c>
      <c r="D6" s="3">
        <v>22</v>
      </c>
      <c r="E6" s="3">
        <v>10</v>
      </c>
      <c r="F6" s="3">
        <v>0</v>
      </c>
      <c r="G6" s="3">
        <v>4</v>
      </c>
      <c r="H6" s="3">
        <v>10</v>
      </c>
      <c r="I6" s="3">
        <v>15</v>
      </c>
      <c r="J6" s="3">
        <v>15</v>
      </c>
      <c r="K6" s="3">
        <v>15</v>
      </c>
      <c r="L6" s="3">
        <v>4</v>
      </c>
      <c r="M6" s="3">
        <v>6</v>
      </c>
      <c r="N6" s="3">
        <v>12</v>
      </c>
      <c r="O6" s="3">
        <v>7</v>
      </c>
      <c r="P6" s="3">
        <v>16</v>
      </c>
      <c r="Q6" s="3">
        <v>18</v>
      </c>
      <c r="R6" s="3">
        <v>12</v>
      </c>
      <c r="S6" s="3">
        <v>12</v>
      </c>
      <c r="T6" s="3">
        <v>21</v>
      </c>
      <c r="U6" s="3">
        <v>10</v>
      </c>
      <c r="V6" s="3">
        <v>0</v>
      </c>
      <c r="W6" s="3">
        <v>15</v>
      </c>
      <c r="X6" s="3">
        <v>23</v>
      </c>
      <c r="Y6" s="3">
        <v>15</v>
      </c>
      <c r="Z6" s="3">
        <v>15</v>
      </c>
      <c r="AA6" s="3">
        <v>8</v>
      </c>
      <c r="AB6" s="3">
        <v>0</v>
      </c>
      <c r="AC6" s="3">
        <v>6</v>
      </c>
    </row>
    <row r="7" spans="1:29" ht="16.5" customHeight="1">
      <c r="A7" s="44" t="str">
        <f>"Asbury Park"</f>
        <v>Asbury Park</v>
      </c>
      <c r="B7" s="47">
        <v>7</v>
      </c>
      <c r="C7" s="3">
        <v>4</v>
      </c>
      <c r="D7" s="3">
        <v>26</v>
      </c>
      <c r="E7" s="3">
        <v>6</v>
      </c>
      <c r="F7" s="3">
        <v>4</v>
      </c>
      <c r="G7" s="3">
        <v>0</v>
      </c>
      <c r="H7" s="3">
        <v>6</v>
      </c>
      <c r="I7" s="3">
        <v>18</v>
      </c>
      <c r="J7" s="3">
        <v>18</v>
      </c>
      <c r="K7" s="3">
        <v>18</v>
      </c>
      <c r="L7" s="3">
        <v>0</v>
      </c>
      <c r="M7" s="3">
        <v>10</v>
      </c>
      <c r="N7" s="3">
        <v>10</v>
      </c>
      <c r="O7" s="3">
        <v>6</v>
      </c>
      <c r="P7" s="3">
        <v>20</v>
      </c>
      <c r="Q7" s="3">
        <v>19</v>
      </c>
      <c r="R7" s="3">
        <v>10</v>
      </c>
      <c r="S7" s="3">
        <v>10</v>
      </c>
      <c r="T7" s="3">
        <v>22</v>
      </c>
      <c r="U7" s="3">
        <v>6</v>
      </c>
      <c r="V7" s="3">
        <v>4</v>
      </c>
      <c r="W7" s="3">
        <v>18</v>
      </c>
      <c r="X7" s="3">
        <v>19</v>
      </c>
      <c r="Y7" s="3">
        <v>15</v>
      </c>
      <c r="Z7" s="3">
        <v>18</v>
      </c>
      <c r="AA7" s="3">
        <v>4</v>
      </c>
      <c r="AB7" s="3">
        <v>4</v>
      </c>
      <c r="AC7" s="3">
        <v>10</v>
      </c>
    </row>
    <row r="8" spans="1:29" ht="16.5" customHeight="1">
      <c r="A8" s="45" t="s">
        <v>28</v>
      </c>
      <c r="B8" s="47">
        <v>8</v>
      </c>
      <c r="C8" s="3">
        <v>10</v>
      </c>
      <c r="D8" s="3">
        <v>21</v>
      </c>
      <c r="E8" s="3">
        <v>0</v>
      </c>
      <c r="F8" s="3">
        <v>10</v>
      </c>
      <c r="G8" s="3">
        <v>6</v>
      </c>
      <c r="H8" s="3">
        <v>0</v>
      </c>
      <c r="I8" s="3">
        <v>17</v>
      </c>
      <c r="J8" s="3">
        <v>17</v>
      </c>
      <c r="K8" s="3">
        <v>17</v>
      </c>
      <c r="L8" s="3">
        <v>6</v>
      </c>
      <c r="M8" s="3">
        <v>14</v>
      </c>
      <c r="N8" s="3">
        <v>8</v>
      </c>
      <c r="O8" s="3">
        <v>5</v>
      </c>
      <c r="P8" s="3">
        <v>19</v>
      </c>
      <c r="Q8" s="3">
        <v>16</v>
      </c>
      <c r="R8" s="3">
        <v>13</v>
      </c>
      <c r="S8" s="3">
        <v>13</v>
      </c>
      <c r="T8" s="3">
        <v>20</v>
      </c>
      <c r="U8" s="3">
        <v>0</v>
      </c>
      <c r="V8" s="3">
        <v>10</v>
      </c>
      <c r="W8" s="3">
        <v>17</v>
      </c>
      <c r="X8" s="3">
        <v>13</v>
      </c>
      <c r="Y8" s="3">
        <v>12</v>
      </c>
      <c r="Z8" s="3">
        <v>17</v>
      </c>
      <c r="AA8" s="3">
        <v>3</v>
      </c>
      <c r="AB8" s="3">
        <v>10</v>
      </c>
      <c r="AC8" s="3">
        <v>14</v>
      </c>
    </row>
    <row r="9" spans="1:29" ht="16.5" customHeight="1">
      <c r="A9" s="45" t="s">
        <v>18</v>
      </c>
      <c r="B9" s="47">
        <v>9</v>
      </c>
      <c r="C9" s="3">
        <v>15</v>
      </c>
      <c r="D9" s="3">
        <v>11</v>
      </c>
      <c r="E9" s="3">
        <v>17</v>
      </c>
      <c r="F9" s="3">
        <v>15</v>
      </c>
      <c r="G9" s="3">
        <v>18</v>
      </c>
      <c r="H9" s="3">
        <v>17</v>
      </c>
      <c r="I9" s="3">
        <v>0</v>
      </c>
      <c r="J9" s="3">
        <v>0</v>
      </c>
      <c r="K9" s="3">
        <v>0</v>
      </c>
      <c r="L9" s="3">
        <v>18</v>
      </c>
      <c r="M9" s="3">
        <v>16</v>
      </c>
      <c r="N9" s="3">
        <v>9</v>
      </c>
      <c r="O9" s="3">
        <v>12</v>
      </c>
      <c r="P9" s="3">
        <v>2</v>
      </c>
      <c r="Q9" s="3">
        <v>15</v>
      </c>
      <c r="R9" s="3">
        <v>10</v>
      </c>
      <c r="S9" s="3">
        <v>10</v>
      </c>
      <c r="T9" s="3">
        <v>15</v>
      </c>
      <c r="U9" s="3">
        <v>17</v>
      </c>
      <c r="V9" s="3">
        <v>15</v>
      </c>
      <c r="W9" s="3">
        <v>0</v>
      </c>
      <c r="X9" s="3">
        <v>31</v>
      </c>
      <c r="Y9" s="3">
        <v>16</v>
      </c>
      <c r="Z9" s="3">
        <v>0</v>
      </c>
      <c r="AA9" s="3">
        <v>20</v>
      </c>
      <c r="AB9" s="3">
        <v>15</v>
      </c>
      <c r="AC9" s="3">
        <v>16</v>
      </c>
    </row>
    <row r="10" spans="1:29" ht="16.5" customHeight="1">
      <c r="A10" s="45" t="s">
        <v>19</v>
      </c>
      <c r="B10" s="47">
        <v>10</v>
      </c>
      <c r="C10" s="3">
        <v>15</v>
      </c>
      <c r="D10" s="3">
        <v>11</v>
      </c>
      <c r="E10" s="3">
        <v>17</v>
      </c>
      <c r="F10" s="3">
        <v>15</v>
      </c>
      <c r="G10" s="3">
        <v>18</v>
      </c>
      <c r="H10" s="3">
        <v>17</v>
      </c>
      <c r="I10" s="3">
        <v>0</v>
      </c>
      <c r="J10" s="3">
        <v>0</v>
      </c>
      <c r="K10" s="3">
        <v>0</v>
      </c>
      <c r="L10" s="3">
        <v>18</v>
      </c>
      <c r="M10" s="3">
        <v>16</v>
      </c>
      <c r="N10" s="3">
        <v>9</v>
      </c>
      <c r="O10" s="3">
        <v>12</v>
      </c>
      <c r="P10" s="3">
        <v>2</v>
      </c>
      <c r="Q10" s="3">
        <v>15</v>
      </c>
      <c r="R10" s="3">
        <v>10</v>
      </c>
      <c r="S10" s="3">
        <v>10</v>
      </c>
      <c r="T10" s="3">
        <v>15</v>
      </c>
      <c r="U10" s="3">
        <v>17</v>
      </c>
      <c r="V10" s="3">
        <v>15</v>
      </c>
      <c r="W10" s="3">
        <v>0</v>
      </c>
      <c r="X10" s="3">
        <v>31</v>
      </c>
      <c r="Y10" s="3">
        <v>16</v>
      </c>
      <c r="Z10" s="3">
        <v>0</v>
      </c>
      <c r="AA10" s="3">
        <v>20</v>
      </c>
      <c r="AB10" s="3">
        <v>15</v>
      </c>
      <c r="AC10" s="3">
        <v>16</v>
      </c>
    </row>
    <row r="11" spans="1:29" ht="16.5" customHeight="1">
      <c r="A11" s="44" t="str">
        <f>"Career Center"</f>
        <v>Career Center</v>
      </c>
      <c r="B11" s="47">
        <v>11</v>
      </c>
      <c r="C11" s="3">
        <v>15</v>
      </c>
      <c r="D11" s="3">
        <v>11</v>
      </c>
      <c r="E11" s="3">
        <v>17</v>
      </c>
      <c r="F11" s="3">
        <v>15</v>
      </c>
      <c r="G11" s="3">
        <v>18</v>
      </c>
      <c r="H11" s="3">
        <v>17</v>
      </c>
      <c r="I11" s="3">
        <v>0</v>
      </c>
      <c r="J11" s="3">
        <v>0</v>
      </c>
      <c r="K11" s="3">
        <v>0</v>
      </c>
      <c r="L11" s="3">
        <v>18</v>
      </c>
      <c r="M11" s="3">
        <v>16</v>
      </c>
      <c r="N11" s="3">
        <v>9</v>
      </c>
      <c r="O11" s="3">
        <v>12</v>
      </c>
      <c r="P11" s="3">
        <v>2</v>
      </c>
      <c r="Q11" s="3">
        <v>15</v>
      </c>
      <c r="R11" s="3">
        <v>10</v>
      </c>
      <c r="S11" s="3">
        <v>10</v>
      </c>
      <c r="T11" s="3">
        <v>15</v>
      </c>
      <c r="U11" s="3">
        <v>17</v>
      </c>
      <c r="V11" s="3">
        <v>15</v>
      </c>
      <c r="W11" s="3">
        <v>0</v>
      </c>
      <c r="X11" s="3">
        <v>31</v>
      </c>
      <c r="Y11" s="3">
        <v>16</v>
      </c>
      <c r="Z11" s="3">
        <v>0</v>
      </c>
      <c r="AA11" s="3">
        <v>20</v>
      </c>
      <c r="AB11" s="3">
        <v>15</v>
      </c>
      <c r="AC11" s="3">
        <v>16</v>
      </c>
    </row>
    <row r="12" spans="1:29" ht="16.5" customHeight="1">
      <c r="A12" s="44" t="s">
        <v>29</v>
      </c>
      <c r="B12" s="47">
        <v>12</v>
      </c>
      <c r="C12" s="3">
        <v>4</v>
      </c>
      <c r="D12" s="3">
        <v>26</v>
      </c>
      <c r="E12" s="3">
        <v>6</v>
      </c>
      <c r="F12" s="3">
        <v>4</v>
      </c>
      <c r="G12" s="3">
        <v>0</v>
      </c>
      <c r="H12" s="3">
        <v>6</v>
      </c>
      <c r="I12" s="3">
        <v>18</v>
      </c>
      <c r="J12" s="3">
        <v>18</v>
      </c>
      <c r="K12" s="3">
        <v>18</v>
      </c>
      <c r="L12" s="3">
        <v>0</v>
      </c>
      <c r="M12" s="3">
        <v>10</v>
      </c>
      <c r="N12" s="3">
        <v>10</v>
      </c>
      <c r="O12" s="3">
        <v>6</v>
      </c>
      <c r="P12" s="3">
        <v>20</v>
      </c>
      <c r="Q12" s="3">
        <v>19</v>
      </c>
      <c r="R12" s="3">
        <v>10</v>
      </c>
      <c r="S12" s="3">
        <v>10</v>
      </c>
      <c r="T12" s="3">
        <v>22</v>
      </c>
      <c r="U12" s="3">
        <v>6</v>
      </c>
      <c r="V12" s="3">
        <v>4</v>
      </c>
      <c r="W12" s="3">
        <v>18</v>
      </c>
      <c r="X12" s="3">
        <v>19</v>
      </c>
      <c r="Y12" s="3">
        <v>15</v>
      </c>
      <c r="Z12" s="3">
        <v>18</v>
      </c>
      <c r="AA12" s="3">
        <v>4</v>
      </c>
      <c r="AB12" s="3">
        <v>4</v>
      </c>
      <c r="AC12" s="3">
        <v>10</v>
      </c>
    </row>
    <row r="13" spans="1:29" ht="16.5" customHeight="1">
      <c r="A13" s="44" t="s">
        <v>32</v>
      </c>
      <c r="B13" s="47">
        <v>13</v>
      </c>
      <c r="C13" s="3">
        <v>6</v>
      </c>
      <c r="D13" s="3">
        <v>25</v>
      </c>
      <c r="E13" s="3">
        <v>14</v>
      </c>
      <c r="F13" s="3">
        <v>6</v>
      </c>
      <c r="G13" s="3">
        <v>10</v>
      </c>
      <c r="H13" s="43">
        <v>14</v>
      </c>
      <c r="I13" s="3">
        <v>16</v>
      </c>
      <c r="J13" s="3">
        <v>16</v>
      </c>
      <c r="K13" s="3">
        <v>16</v>
      </c>
      <c r="L13" s="3">
        <v>10</v>
      </c>
      <c r="M13" s="3">
        <v>0</v>
      </c>
      <c r="N13" s="3">
        <v>14</v>
      </c>
      <c r="O13" s="3">
        <v>10</v>
      </c>
      <c r="P13" s="3">
        <v>18</v>
      </c>
      <c r="Q13" s="3">
        <v>26</v>
      </c>
      <c r="R13" s="3">
        <v>16</v>
      </c>
      <c r="S13" s="3">
        <v>16</v>
      </c>
      <c r="T13" s="3">
        <v>32</v>
      </c>
      <c r="U13" s="3">
        <v>14</v>
      </c>
      <c r="V13" s="3">
        <v>6</v>
      </c>
      <c r="W13" s="3">
        <v>16</v>
      </c>
      <c r="X13" s="3">
        <v>29</v>
      </c>
      <c r="Y13" s="3">
        <v>22</v>
      </c>
      <c r="Z13" s="3">
        <v>16</v>
      </c>
      <c r="AA13" s="3">
        <v>11</v>
      </c>
      <c r="AB13" s="3">
        <v>6</v>
      </c>
      <c r="AC13" s="3">
        <v>0</v>
      </c>
    </row>
    <row r="14" spans="1:29" ht="16.5" customHeight="1">
      <c r="A14" s="44" t="s">
        <v>31</v>
      </c>
      <c r="B14" s="47">
        <v>14</v>
      </c>
      <c r="C14" s="3">
        <v>12</v>
      </c>
      <c r="D14" s="3">
        <v>21</v>
      </c>
      <c r="E14" s="3">
        <v>8</v>
      </c>
      <c r="F14" s="3">
        <v>12</v>
      </c>
      <c r="G14" s="3">
        <v>10</v>
      </c>
      <c r="H14" s="3">
        <v>8</v>
      </c>
      <c r="I14" s="3">
        <v>9</v>
      </c>
      <c r="J14" s="3">
        <v>9</v>
      </c>
      <c r="K14" s="3">
        <v>9</v>
      </c>
      <c r="L14" s="3">
        <v>10</v>
      </c>
      <c r="M14" s="3">
        <v>14</v>
      </c>
      <c r="N14" s="3">
        <v>0</v>
      </c>
      <c r="O14" s="3">
        <v>4</v>
      </c>
      <c r="P14" s="3">
        <v>11</v>
      </c>
      <c r="Q14" s="3">
        <v>14</v>
      </c>
      <c r="R14" s="3">
        <v>5</v>
      </c>
      <c r="S14" s="3">
        <v>5</v>
      </c>
      <c r="T14" s="3">
        <v>19</v>
      </c>
      <c r="U14" s="3">
        <v>8</v>
      </c>
      <c r="V14" s="3">
        <v>12</v>
      </c>
      <c r="W14" s="3">
        <v>9</v>
      </c>
      <c r="X14" s="3">
        <v>24</v>
      </c>
      <c r="Y14" s="3">
        <v>10</v>
      </c>
      <c r="Z14" s="3">
        <v>9</v>
      </c>
      <c r="AA14" s="3">
        <v>11</v>
      </c>
      <c r="AB14" s="3">
        <v>12</v>
      </c>
      <c r="AC14" s="3">
        <v>14</v>
      </c>
    </row>
    <row r="15" spans="1:29" ht="16.5" customHeight="1">
      <c r="A15" s="44" t="s">
        <v>37</v>
      </c>
      <c r="B15" s="47">
        <v>15</v>
      </c>
      <c r="C15" s="3">
        <v>7</v>
      </c>
      <c r="D15" s="3">
        <v>16</v>
      </c>
      <c r="E15" s="3">
        <v>5</v>
      </c>
      <c r="F15" s="3">
        <v>7</v>
      </c>
      <c r="G15" s="3">
        <v>6</v>
      </c>
      <c r="H15" s="3">
        <v>5</v>
      </c>
      <c r="I15" s="3">
        <v>12</v>
      </c>
      <c r="J15" s="3">
        <v>12</v>
      </c>
      <c r="K15" s="3">
        <v>12</v>
      </c>
      <c r="L15" s="3">
        <v>6</v>
      </c>
      <c r="M15" s="3">
        <v>10</v>
      </c>
      <c r="N15" s="3">
        <v>4</v>
      </c>
      <c r="O15" s="3">
        <v>0</v>
      </c>
      <c r="P15" s="3">
        <v>16</v>
      </c>
      <c r="Q15" s="3">
        <v>14</v>
      </c>
      <c r="R15" s="3">
        <v>7</v>
      </c>
      <c r="S15" s="3">
        <v>7</v>
      </c>
      <c r="T15" s="3">
        <v>16</v>
      </c>
      <c r="U15" s="3">
        <v>5</v>
      </c>
      <c r="V15" s="3">
        <v>7</v>
      </c>
      <c r="W15" s="3">
        <v>12</v>
      </c>
      <c r="X15" s="3">
        <v>17</v>
      </c>
      <c r="Y15" s="3">
        <v>13</v>
      </c>
      <c r="Z15" s="3">
        <v>12</v>
      </c>
      <c r="AA15" s="3">
        <v>6</v>
      </c>
      <c r="AB15" s="3">
        <v>7</v>
      </c>
      <c r="AC15" s="3">
        <v>12</v>
      </c>
    </row>
    <row r="16" spans="1:29" ht="16.5" customHeight="1">
      <c r="A16" s="44" t="str">
        <f>"Freehold"</f>
        <v>Freehold</v>
      </c>
      <c r="B16" s="47">
        <v>16</v>
      </c>
      <c r="C16" s="3">
        <v>16</v>
      </c>
      <c r="D16" s="3">
        <v>11</v>
      </c>
      <c r="E16" s="3">
        <v>19</v>
      </c>
      <c r="F16" s="3">
        <v>16</v>
      </c>
      <c r="G16" s="3">
        <v>20</v>
      </c>
      <c r="H16" s="3">
        <v>19</v>
      </c>
      <c r="I16" s="3">
        <v>2</v>
      </c>
      <c r="J16" s="3">
        <v>2</v>
      </c>
      <c r="K16" s="3">
        <v>2</v>
      </c>
      <c r="L16" s="3">
        <v>20</v>
      </c>
      <c r="M16" s="3">
        <v>18</v>
      </c>
      <c r="N16" s="3">
        <v>11</v>
      </c>
      <c r="O16" s="3">
        <v>16</v>
      </c>
      <c r="P16" s="3">
        <v>0</v>
      </c>
      <c r="Q16" s="3">
        <v>15</v>
      </c>
      <c r="R16" s="3">
        <v>10</v>
      </c>
      <c r="S16" s="3">
        <v>10</v>
      </c>
      <c r="T16" s="3">
        <v>15</v>
      </c>
      <c r="U16" s="3">
        <v>19</v>
      </c>
      <c r="V16" s="3">
        <v>16</v>
      </c>
      <c r="W16" s="3">
        <v>2</v>
      </c>
      <c r="X16" s="3">
        <v>33</v>
      </c>
      <c r="Y16" s="3">
        <v>18</v>
      </c>
      <c r="Z16" s="3">
        <v>2</v>
      </c>
      <c r="AA16" s="3">
        <v>21</v>
      </c>
      <c r="AB16" s="3">
        <v>16</v>
      </c>
      <c r="AC16" s="3">
        <v>18</v>
      </c>
    </row>
    <row r="17" spans="1:29" ht="16.5" customHeight="1">
      <c r="A17" s="44" t="str">
        <f>"Hazlet"</f>
        <v>Hazlet</v>
      </c>
      <c r="B17" s="47">
        <v>17</v>
      </c>
      <c r="C17" s="3">
        <v>18</v>
      </c>
      <c r="D17" s="3">
        <v>5</v>
      </c>
      <c r="E17" s="3">
        <v>16</v>
      </c>
      <c r="F17" s="3">
        <v>18</v>
      </c>
      <c r="G17" s="3">
        <v>19</v>
      </c>
      <c r="H17" s="3">
        <v>16</v>
      </c>
      <c r="I17" s="3">
        <v>15</v>
      </c>
      <c r="J17" s="3">
        <v>15</v>
      </c>
      <c r="K17" s="3">
        <v>15</v>
      </c>
      <c r="L17" s="3">
        <v>19</v>
      </c>
      <c r="M17" s="3">
        <v>26</v>
      </c>
      <c r="N17" s="3">
        <v>14</v>
      </c>
      <c r="O17" s="3">
        <v>14</v>
      </c>
      <c r="P17" s="3">
        <v>15</v>
      </c>
      <c r="Q17" s="3">
        <v>0</v>
      </c>
      <c r="R17" s="3">
        <v>11</v>
      </c>
      <c r="S17" s="3">
        <v>11</v>
      </c>
      <c r="T17" s="3">
        <v>5</v>
      </c>
      <c r="U17" s="3">
        <v>16</v>
      </c>
      <c r="V17" s="3">
        <v>18</v>
      </c>
      <c r="W17" s="3">
        <v>15</v>
      </c>
      <c r="X17" s="3">
        <v>18</v>
      </c>
      <c r="Y17" s="3">
        <v>5</v>
      </c>
      <c r="Z17" s="3">
        <v>15</v>
      </c>
      <c r="AA17" s="3">
        <v>19</v>
      </c>
      <c r="AB17" s="3">
        <v>18</v>
      </c>
      <c r="AC17" s="3">
        <v>26</v>
      </c>
    </row>
    <row r="18" spans="1:29" ht="16.5" customHeight="1">
      <c r="A18" s="44" t="str">
        <f>"High Tech"</f>
        <v>High Tech</v>
      </c>
      <c r="B18" s="47">
        <v>18</v>
      </c>
      <c r="C18" s="3">
        <v>12</v>
      </c>
      <c r="D18" s="3">
        <v>9</v>
      </c>
      <c r="E18" s="3">
        <v>13</v>
      </c>
      <c r="F18" s="3">
        <v>12</v>
      </c>
      <c r="G18" s="3">
        <v>10</v>
      </c>
      <c r="H18" s="3">
        <v>13</v>
      </c>
      <c r="I18" s="3">
        <v>10</v>
      </c>
      <c r="J18" s="3">
        <v>10</v>
      </c>
      <c r="K18" s="3">
        <v>10</v>
      </c>
      <c r="L18" s="3">
        <v>10</v>
      </c>
      <c r="M18" s="3">
        <v>16</v>
      </c>
      <c r="N18" s="3">
        <v>5</v>
      </c>
      <c r="O18" s="3">
        <v>7</v>
      </c>
      <c r="P18" s="3">
        <v>10</v>
      </c>
      <c r="Q18" s="3">
        <v>11</v>
      </c>
      <c r="R18" s="3">
        <v>0</v>
      </c>
      <c r="S18" s="3">
        <v>0</v>
      </c>
      <c r="T18" s="3">
        <v>15</v>
      </c>
      <c r="U18" s="3">
        <v>13</v>
      </c>
      <c r="V18" s="3">
        <v>12</v>
      </c>
      <c r="W18" s="3">
        <v>10</v>
      </c>
      <c r="X18" s="3">
        <v>18</v>
      </c>
      <c r="Y18" s="3">
        <v>10</v>
      </c>
      <c r="Z18" s="3">
        <v>10</v>
      </c>
      <c r="AA18" s="3">
        <v>16</v>
      </c>
      <c r="AB18" s="3">
        <v>12</v>
      </c>
      <c r="AC18" s="3">
        <v>16</v>
      </c>
    </row>
    <row r="19" spans="1:29" ht="16.5" customHeight="1">
      <c r="A19" s="44" t="s">
        <v>10</v>
      </c>
      <c r="B19" s="47">
        <v>19</v>
      </c>
      <c r="C19" s="3">
        <v>12</v>
      </c>
      <c r="D19" s="3">
        <v>9</v>
      </c>
      <c r="E19" s="3">
        <v>13</v>
      </c>
      <c r="F19" s="3">
        <v>12</v>
      </c>
      <c r="G19" s="3">
        <v>10</v>
      </c>
      <c r="H19" s="3">
        <v>13</v>
      </c>
      <c r="I19" s="3">
        <v>10</v>
      </c>
      <c r="J19" s="3">
        <v>10</v>
      </c>
      <c r="K19" s="3">
        <v>10</v>
      </c>
      <c r="L19" s="3">
        <v>10</v>
      </c>
      <c r="M19" s="3">
        <v>16</v>
      </c>
      <c r="N19" s="3">
        <v>5</v>
      </c>
      <c r="O19" s="3">
        <v>7</v>
      </c>
      <c r="P19" s="3">
        <v>10</v>
      </c>
      <c r="Q19" s="3">
        <v>11</v>
      </c>
      <c r="R19" s="3">
        <v>0</v>
      </c>
      <c r="S19" s="3">
        <v>0</v>
      </c>
      <c r="T19" s="3">
        <v>15</v>
      </c>
      <c r="U19" s="3">
        <v>13</v>
      </c>
      <c r="V19" s="3">
        <v>12</v>
      </c>
      <c r="W19" s="3">
        <v>10</v>
      </c>
      <c r="X19" s="3">
        <v>18</v>
      </c>
      <c r="Y19" s="3">
        <v>10</v>
      </c>
      <c r="Z19" s="3">
        <v>10</v>
      </c>
      <c r="AA19" s="3">
        <v>16</v>
      </c>
      <c r="AB19" s="3">
        <v>12</v>
      </c>
      <c r="AC19" s="3">
        <v>16</v>
      </c>
    </row>
    <row r="20" spans="1:29" ht="16.5" customHeight="1">
      <c r="A20" s="44" t="str">
        <f>"Keyport"</f>
        <v>Keyport</v>
      </c>
      <c r="B20" s="47">
        <v>20</v>
      </c>
      <c r="C20" s="3">
        <v>21</v>
      </c>
      <c r="D20" s="3">
        <v>5</v>
      </c>
      <c r="E20" s="3">
        <v>20</v>
      </c>
      <c r="F20" s="3">
        <v>21</v>
      </c>
      <c r="G20" s="3">
        <v>22</v>
      </c>
      <c r="H20" s="3">
        <v>20</v>
      </c>
      <c r="I20" s="3">
        <v>15</v>
      </c>
      <c r="J20" s="3">
        <v>15</v>
      </c>
      <c r="K20" s="3">
        <v>15</v>
      </c>
      <c r="L20" s="3">
        <v>22</v>
      </c>
      <c r="M20" s="3">
        <v>32</v>
      </c>
      <c r="N20" s="3">
        <v>19</v>
      </c>
      <c r="O20" s="3">
        <v>16</v>
      </c>
      <c r="P20" s="3">
        <v>15</v>
      </c>
      <c r="Q20" s="3">
        <v>5</v>
      </c>
      <c r="R20" s="3">
        <v>15</v>
      </c>
      <c r="S20" s="3">
        <v>15</v>
      </c>
      <c r="T20" s="3">
        <v>0</v>
      </c>
      <c r="U20" s="3">
        <v>20</v>
      </c>
      <c r="V20" s="3">
        <v>21</v>
      </c>
      <c r="W20" s="3">
        <v>15</v>
      </c>
      <c r="X20" s="3">
        <v>18</v>
      </c>
      <c r="Y20" s="3">
        <v>10</v>
      </c>
      <c r="Z20" s="3">
        <v>15</v>
      </c>
      <c r="AA20" s="3">
        <v>22</v>
      </c>
      <c r="AB20" s="3">
        <v>21</v>
      </c>
      <c r="AC20" s="3">
        <v>32</v>
      </c>
    </row>
    <row r="21" spans="1:29" ht="16.5" customHeight="1">
      <c r="A21" s="44" t="str">
        <f>"Long Branch"</f>
        <v>Long Branch</v>
      </c>
      <c r="B21" s="47">
        <v>21</v>
      </c>
      <c r="C21" s="3">
        <v>10</v>
      </c>
      <c r="D21" s="3">
        <v>21</v>
      </c>
      <c r="E21" s="3">
        <v>0</v>
      </c>
      <c r="F21" s="3">
        <v>10</v>
      </c>
      <c r="G21" s="3">
        <v>6</v>
      </c>
      <c r="H21" s="3">
        <v>0</v>
      </c>
      <c r="I21" s="3">
        <v>17</v>
      </c>
      <c r="J21" s="3">
        <v>17</v>
      </c>
      <c r="K21" s="3">
        <v>17</v>
      </c>
      <c r="L21" s="3">
        <v>6</v>
      </c>
      <c r="M21" s="3">
        <v>14</v>
      </c>
      <c r="N21" s="3">
        <v>8</v>
      </c>
      <c r="O21" s="3">
        <v>5</v>
      </c>
      <c r="P21" s="3">
        <v>19</v>
      </c>
      <c r="Q21" s="3">
        <v>16</v>
      </c>
      <c r="R21" s="3">
        <v>13</v>
      </c>
      <c r="S21" s="3">
        <v>13</v>
      </c>
      <c r="T21" s="3">
        <v>20</v>
      </c>
      <c r="U21" s="3">
        <v>0</v>
      </c>
      <c r="V21" s="3">
        <v>10</v>
      </c>
      <c r="W21" s="3">
        <v>17</v>
      </c>
      <c r="X21" s="3">
        <v>13</v>
      </c>
      <c r="Y21" s="3">
        <v>12</v>
      </c>
      <c r="Z21" s="3">
        <v>17</v>
      </c>
      <c r="AA21" s="3">
        <v>3</v>
      </c>
      <c r="AB21" s="3">
        <v>10</v>
      </c>
      <c r="AC21" s="3">
        <v>14</v>
      </c>
    </row>
    <row r="22" spans="1:29" ht="16.5" customHeight="1">
      <c r="A22" s="46" t="s">
        <v>1</v>
      </c>
      <c r="B22" s="47">
        <v>22</v>
      </c>
      <c r="C22" s="3">
        <v>0</v>
      </c>
      <c r="D22" s="3">
        <v>22</v>
      </c>
      <c r="E22" s="3">
        <v>10</v>
      </c>
      <c r="F22" s="3">
        <v>0</v>
      </c>
      <c r="G22" s="3">
        <v>4</v>
      </c>
      <c r="H22" s="3">
        <v>10</v>
      </c>
      <c r="I22" s="3">
        <v>15</v>
      </c>
      <c r="J22" s="3">
        <v>15</v>
      </c>
      <c r="K22" s="3">
        <v>15</v>
      </c>
      <c r="L22" s="3">
        <v>4</v>
      </c>
      <c r="M22" s="3">
        <v>6</v>
      </c>
      <c r="N22" s="3">
        <v>12</v>
      </c>
      <c r="O22" s="3">
        <v>7</v>
      </c>
      <c r="P22" s="3">
        <v>16</v>
      </c>
      <c r="Q22" s="3">
        <v>18</v>
      </c>
      <c r="R22" s="3">
        <v>12</v>
      </c>
      <c r="S22" s="3">
        <v>12</v>
      </c>
      <c r="T22" s="3">
        <v>21</v>
      </c>
      <c r="U22" s="3">
        <v>10</v>
      </c>
      <c r="V22" s="3">
        <v>0</v>
      </c>
      <c r="W22" s="3">
        <v>15</v>
      </c>
      <c r="X22" s="3">
        <v>23</v>
      </c>
      <c r="Y22" s="3">
        <v>15</v>
      </c>
      <c r="Z22" s="3">
        <v>15</v>
      </c>
      <c r="AA22" s="3">
        <v>8</v>
      </c>
      <c r="AB22" s="3">
        <v>0</v>
      </c>
      <c r="AC22" s="3">
        <v>6</v>
      </c>
    </row>
    <row r="23" spans="1:29" ht="16.5" customHeight="1">
      <c r="A23" s="46" t="s">
        <v>20</v>
      </c>
      <c r="B23" s="47">
        <v>23</v>
      </c>
      <c r="C23" s="3">
        <v>15</v>
      </c>
      <c r="D23" s="3">
        <v>11</v>
      </c>
      <c r="E23" s="3">
        <v>17</v>
      </c>
      <c r="F23" s="3">
        <v>15</v>
      </c>
      <c r="G23" s="3">
        <v>18</v>
      </c>
      <c r="H23" s="3">
        <v>17</v>
      </c>
      <c r="I23" s="3">
        <v>0</v>
      </c>
      <c r="J23" s="3">
        <v>0</v>
      </c>
      <c r="K23" s="3">
        <v>0</v>
      </c>
      <c r="L23" s="3">
        <v>18</v>
      </c>
      <c r="M23" s="3">
        <v>16</v>
      </c>
      <c r="N23" s="3">
        <v>9</v>
      </c>
      <c r="O23" s="3">
        <v>12</v>
      </c>
      <c r="P23" s="3">
        <v>2</v>
      </c>
      <c r="Q23" s="3">
        <v>15</v>
      </c>
      <c r="R23" s="3">
        <v>10</v>
      </c>
      <c r="S23" s="3">
        <v>10</v>
      </c>
      <c r="T23" s="3">
        <v>15</v>
      </c>
      <c r="U23" s="3">
        <v>17</v>
      </c>
      <c r="V23" s="3">
        <v>15</v>
      </c>
      <c r="W23" s="3">
        <v>0</v>
      </c>
      <c r="X23" s="3">
        <v>31</v>
      </c>
      <c r="Y23" s="3">
        <v>16</v>
      </c>
      <c r="Z23" s="3">
        <v>0</v>
      </c>
      <c r="AA23" s="3">
        <v>20</v>
      </c>
      <c r="AB23" s="3">
        <v>15</v>
      </c>
      <c r="AC23" s="3">
        <v>16</v>
      </c>
    </row>
    <row r="24" spans="1:29" ht="16.5" customHeight="1">
      <c r="A24" s="44" t="str">
        <f>"MAST"</f>
        <v>MAST</v>
      </c>
      <c r="B24" s="47">
        <v>24</v>
      </c>
      <c r="C24" s="3">
        <v>23</v>
      </c>
      <c r="D24" s="3">
        <v>22</v>
      </c>
      <c r="E24" s="3">
        <v>13</v>
      </c>
      <c r="F24" s="3">
        <v>23</v>
      </c>
      <c r="G24" s="3">
        <v>19</v>
      </c>
      <c r="H24" s="3">
        <v>13</v>
      </c>
      <c r="I24" s="3">
        <v>31</v>
      </c>
      <c r="J24" s="3">
        <v>31</v>
      </c>
      <c r="K24" s="3">
        <v>31</v>
      </c>
      <c r="L24" s="3">
        <v>19</v>
      </c>
      <c r="M24" s="3">
        <v>29</v>
      </c>
      <c r="N24" s="3">
        <v>24</v>
      </c>
      <c r="O24" s="3">
        <v>17</v>
      </c>
      <c r="P24" s="3">
        <v>33</v>
      </c>
      <c r="Q24" s="3">
        <v>18</v>
      </c>
      <c r="R24" s="3">
        <v>18</v>
      </c>
      <c r="S24" s="3">
        <v>18</v>
      </c>
      <c r="T24" s="3">
        <v>18</v>
      </c>
      <c r="U24" s="3">
        <v>13</v>
      </c>
      <c r="V24" s="3">
        <v>23</v>
      </c>
      <c r="W24" s="3">
        <v>31</v>
      </c>
      <c r="X24" s="3">
        <v>0</v>
      </c>
      <c r="Y24" s="3">
        <v>16</v>
      </c>
      <c r="Z24" s="3">
        <v>31</v>
      </c>
      <c r="AA24" s="3">
        <v>16</v>
      </c>
      <c r="AB24" s="3">
        <v>23</v>
      </c>
      <c r="AC24" s="3">
        <v>29</v>
      </c>
    </row>
    <row r="25" spans="1:29" ht="16.5" customHeight="1">
      <c r="A25" s="44" t="str">
        <f>"Middletown"</f>
        <v>Middletown</v>
      </c>
      <c r="B25" s="47">
        <v>25</v>
      </c>
      <c r="C25" s="3">
        <v>15</v>
      </c>
      <c r="D25" s="3">
        <v>10</v>
      </c>
      <c r="E25" s="3">
        <v>12</v>
      </c>
      <c r="F25" s="3">
        <v>15</v>
      </c>
      <c r="G25" s="3">
        <v>15</v>
      </c>
      <c r="H25" s="3">
        <v>12</v>
      </c>
      <c r="I25" s="3">
        <v>16</v>
      </c>
      <c r="J25" s="3">
        <v>16</v>
      </c>
      <c r="K25" s="3">
        <v>16</v>
      </c>
      <c r="L25" s="3">
        <v>15</v>
      </c>
      <c r="M25" s="3">
        <v>22</v>
      </c>
      <c r="N25" s="3">
        <v>10</v>
      </c>
      <c r="O25" s="3">
        <v>13</v>
      </c>
      <c r="P25" s="3">
        <v>18</v>
      </c>
      <c r="Q25" s="3">
        <v>5</v>
      </c>
      <c r="R25" s="3">
        <v>10</v>
      </c>
      <c r="S25" s="3">
        <v>10</v>
      </c>
      <c r="T25" s="3">
        <v>10</v>
      </c>
      <c r="U25" s="3">
        <v>12</v>
      </c>
      <c r="V25" s="3">
        <v>15</v>
      </c>
      <c r="W25" s="3">
        <v>16</v>
      </c>
      <c r="X25" s="3">
        <v>16</v>
      </c>
      <c r="Y25" s="3">
        <v>0</v>
      </c>
      <c r="Z25" s="3">
        <v>76</v>
      </c>
      <c r="AA25" s="3">
        <v>15</v>
      </c>
      <c r="AB25" s="3">
        <v>15</v>
      </c>
      <c r="AC25" s="3">
        <v>22</v>
      </c>
    </row>
    <row r="26" spans="1:29" ht="16.5" customHeight="1">
      <c r="A26" s="46" t="s">
        <v>21</v>
      </c>
      <c r="B26" s="47">
        <v>26</v>
      </c>
      <c r="C26" s="3">
        <v>15</v>
      </c>
      <c r="D26" s="3">
        <v>11</v>
      </c>
      <c r="E26" s="3">
        <v>17</v>
      </c>
      <c r="F26" s="3">
        <v>15</v>
      </c>
      <c r="G26" s="3">
        <v>18</v>
      </c>
      <c r="H26" s="3">
        <v>17</v>
      </c>
      <c r="I26" s="3">
        <v>0</v>
      </c>
      <c r="J26" s="3">
        <v>0</v>
      </c>
      <c r="K26" s="3">
        <v>0</v>
      </c>
      <c r="L26" s="3">
        <v>18</v>
      </c>
      <c r="M26" s="3">
        <v>16</v>
      </c>
      <c r="N26" s="3">
        <v>9</v>
      </c>
      <c r="O26" s="3">
        <v>12</v>
      </c>
      <c r="P26" s="3">
        <v>2</v>
      </c>
      <c r="Q26" s="3">
        <v>15</v>
      </c>
      <c r="R26" s="3">
        <v>10</v>
      </c>
      <c r="S26" s="3">
        <v>10</v>
      </c>
      <c r="T26" s="3">
        <v>15</v>
      </c>
      <c r="U26" s="3">
        <v>17</v>
      </c>
      <c r="V26" s="3">
        <v>15</v>
      </c>
      <c r="W26" s="3">
        <v>0</v>
      </c>
      <c r="X26" s="3">
        <v>31</v>
      </c>
      <c r="Y26" s="3">
        <v>16</v>
      </c>
      <c r="Z26" s="3">
        <v>0</v>
      </c>
      <c r="AA26" s="3">
        <v>20</v>
      </c>
      <c r="AB26" s="3">
        <v>15</v>
      </c>
      <c r="AC26" s="3">
        <v>16</v>
      </c>
    </row>
    <row r="27" spans="1:29" ht="16.5" customHeight="1">
      <c r="A27" s="44" t="str">
        <f>"Monmouth College"</f>
        <v>Monmouth College</v>
      </c>
      <c r="B27" s="47">
        <v>27</v>
      </c>
      <c r="C27" s="3">
        <v>8</v>
      </c>
      <c r="D27" s="3">
        <v>24</v>
      </c>
      <c r="E27" s="3">
        <v>3</v>
      </c>
      <c r="F27" s="3">
        <v>8</v>
      </c>
      <c r="G27" s="3">
        <v>4</v>
      </c>
      <c r="H27" s="3">
        <v>3</v>
      </c>
      <c r="I27" s="3">
        <v>20</v>
      </c>
      <c r="J27" s="3">
        <v>20</v>
      </c>
      <c r="K27" s="3">
        <v>20</v>
      </c>
      <c r="L27" s="3">
        <v>4</v>
      </c>
      <c r="M27" s="3">
        <v>11</v>
      </c>
      <c r="N27" s="3">
        <v>11</v>
      </c>
      <c r="O27" s="3">
        <v>6</v>
      </c>
      <c r="P27" s="3">
        <v>21</v>
      </c>
      <c r="Q27" s="3">
        <v>19</v>
      </c>
      <c r="R27" s="3">
        <v>16</v>
      </c>
      <c r="S27" s="3">
        <v>16</v>
      </c>
      <c r="T27" s="3">
        <v>22</v>
      </c>
      <c r="U27" s="3">
        <v>3</v>
      </c>
      <c r="V27" s="3">
        <v>8</v>
      </c>
      <c r="W27" s="3">
        <v>20</v>
      </c>
      <c r="X27" s="3">
        <v>16</v>
      </c>
      <c r="Y27" s="3">
        <v>15</v>
      </c>
      <c r="Z27" s="3">
        <v>20</v>
      </c>
      <c r="AA27" s="3">
        <v>0</v>
      </c>
      <c r="AB27" s="3">
        <v>8</v>
      </c>
      <c r="AC27" s="3">
        <v>11</v>
      </c>
    </row>
    <row r="28" spans="1:29" ht="16.5" customHeight="1">
      <c r="A28" s="44" t="str">
        <f>"Neptune"</f>
        <v>Neptune</v>
      </c>
      <c r="B28" s="47">
        <v>28</v>
      </c>
      <c r="C28" s="3">
        <v>0</v>
      </c>
      <c r="D28" s="3">
        <v>22</v>
      </c>
      <c r="E28" s="3">
        <v>10</v>
      </c>
      <c r="F28" s="3">
        <v>0</v>
      </c>
      <c r="G28" s="3">
        <v>4</v>
      </c>
      <c r="H28" s="3">
        <v>10</v>
      </c>
      <c r="I28" s="3">
        <v>15</v>
      </c>
      <c r="J28" s="3">
        <v>15</v>
      </c>
      <c r="K28" s="3">
        <v>15</v>
      </c>
      <c r="L28" s="3">
        <v>4</v>
      </c>
      <c r="M28" s="3">
        <v>6</v>
      </c>
      <c r="N28" s="3">
        <v>12</v>
      </c>
      <c r="O28" s="3">
        <v>7</v>
      </c>
      <c r="P28" s="3">
        <v>16</v>
      </c>
      <c r="Q28" s="3">
        <v>18</v>
      </c>
      <c r="R28" s="3">
        <v>12</v>
      </c>
      <c r="S28" s="3">
        <v>12</v>
      </c>
      <c r="T28" s="3">
        <v>21</v>
      </c>
      <c r="U28" s="3">
        <v>10</v>
      </c>
      <c r="V28" s="3">
        <v>0</v>
      </c>
      <c r="W28" s="3">
        <v>15</v>
      </c>
      <c r="X28" s="3">
        <v>23</v>
      </c>
      <c r="Y28" s="3">
        <v>15</v>
      </c>
      <c r="Z28" s="3">
        <v>15</v>
      </c>
      <c r="AA28" s="3">
        <v>8</v>
      </c>
      <c r="AB28" s="3">
        <v>0</v>
      </c>
      <c r="AC28" s="3">
        <v>6</v>
      </c>
    </row>
    <row r="29" spans="1:29" ht="16.5" customHeight="1">
      <c r="A29" s="44" t="str">
        <f>"Wall"</f>
        <v>Wall</v>
      </c>
      <c r="B29" s="47">
        <v>29</v>
      </c>
      <c r="C29" s="3">
        <v>6</v>
      </c>
      <c r="D29" s="3">
        <v>25</v>
      </c>
      <c r="E29" s="3">
        <v>14</v>
      </c>
      <c r="F29" s="3">
        <v>6</v>
      </c>
      <c r="G29" s="3">
        <v>10</v>
      </c>
      <c r="H29" s="43">
        <v>14</v>
      </c>
      <c r="I29" s="3">
        <v>16</v>
      </c>
      <c r="J29" s="3">
        <v>16</v>
      </c>
      <c r="K29" s="3">
        <v>16</v>
      </c>
      <c r="L29" s="3">
        <v>10</v>
      </c>
      <c r="M29" s="3">
        <v>0</v>
      </c>
      <c r="N29" s="3">
        <v>14</v>
      </c>
      <c r="O29" s="3">
        <v>12</v>
      </c>
      <c r="P29" s="3">
        <v>18</v>
      </c>
      <c r="Q29" s="3">
        <v>26</v>
      </c>
      <c r="R29" s="3">
        <v>16</v>
      </c>
      <c r="S29" s="3">
        <v>16</v>
      </c>
      <c r="T29" s="3">
        <v>32</v>
      </c>
      <c r="U29" s="3">
        <v>14</v>
      </c>
      <c r="V29" s="3">
        <v>6</v>
      </c>
      <c r="W29" s="3">
        <v>16</v>
      </c>
      <c r="X29" s="3">
        <v>29</v>
      </c>
      <c r="Y29" s="3">
        <v>22</v>
      </c>
      <c r="Z29" s="3">
        <v>16</v>
      </c>
      <c r="AA29" s="3">
        <v>11</v>
      </c>
      <c r="AB29" s="3">
        <v>6</v>
      </c>
      <c r="AC29" s="3">
        <v>0</v>
      </c>
    </row>
  </sheetData>
  <sheetProtection password="CA23" sheet="1" objects="1" scenarios="1"/>
  <printOptions/>
  <pageMargins left="0.75" right="0.75" top="1" bottom="1" header="0.5" footer="0.5"/>
  <pageSetup orientation="landscape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2019-07-19T15:15:28Z</cp:lastPrinted>
  <dcterms:created xsi:type="dcterms:W3CDTF">1999-07-07T20:04:51Z</dcterms:created>
  <dcterms:modified xsi:type="dcterms:W3CDTF">2019-07-19T15:45:00Z</dcterms:modified>
  <cp:category/>
  <cp:version/>
  <cp:contentType/>
  <cp:contentStatus/>
</cp:coreProperties>
</file>